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14"/>
  <workbookPr defaultThemeVersion="166925"/>
  <mc:AlternateContent xmlns:mc="http://schemas.openxmlformats.org/markup-compatibility/2006">
    <mc:Choice Requires="x15">
      <x15ac:absPath xmlns:x15ac="http://schemas.microsoft.com/office/spreadsheetml/2010/11/ac" url="https://cardmaillouisville.sharepoint.com/sites/royerga_group/Shared Documents/2019 Project ENHANCE/2019 ENHANCE C2 YRS 2 3/"/>
    </mc:Choice>
  </mc:AlternateContent>
  <xr:revisionPtr revIDLastSave="1" documentId="13_ncr:1_{318299D2-3D80-6041-841E-197CAD4E4EB6}" xr6:coauthVersionLast="47" xr6:coauthVersionMax="47" xr10:uidLastSave="{2E3D983C-19FD-4941-A05C-7BF68561865C}"/>
  <bookViews>
    <workbookView xWindow="0" yWindow="500" windowWidth="34140" windowHeight="19880" tabRatio="855" xr2:uid="{00000000-000D-0000-FFFF-FFFF00000000}"/>
  </bookViews>
  <sheets>
    <sheet name="Directions" sheetId="1" r:id="rId1"/>
    <sheet name="Academic" sheetId="21" r:id="rId2"/>
    <sheet name="Duration" sheetId="4" r:id="rId3"/>
    <sheet name="Latency" sheetId="18" r:id="rId4"/>
    <sheet name="Frequency &amp; Rate" sheetId="6" r:id="rId5"/>
    <sheet name="Momentary Time Sampling" sheetId="2" r:id="rId6"/>
    <sheet name="Direct Behavior Rating" sheetId="8" r:id="rId7"/>
    <sheet name="Direct Behavior Rating SV" sheetId="22" r:id="rId8"/>
    <sheet name="Social Validity" sheetId="11" r:id="rId9"/>
    <sheet name="Treatment Integrity (1st Rater)" sheetId="10" r:id="rId10"/>
    <sheet name="Treatment Integrity (2nd Rater)" sheetId="20" r:id="rId11"/>
    <sheet name="De-escalation Plan TI v1" sheetId="16" r:id="rId12"/>
    <sheet name="De-escalation Plan TI v2" sheetId="17" r:id="rId1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22" l="1"/>
  <c r="E13" i="22"/>
  <c r="F12" i="22"/>
  <c r="E12" i="22"/>
  <c r="F11" i="22"/>
  <c r="E11" i="22"/>
  <c r="F10" i="22"/>
  <c r="E10" i="22"/>
  <c r="F9" i="22"/>
  <c r="E9" i="22"/>
  <c r="F8" i="22"/>
  <c r="E8" i="22"/>
  <c r="F7" i="22"/>
  <c r="E7" i="22"/>
  <c r="F6" i="22"/>
  <c r="E6" i="22"/>
  <c r="G37" i="6"/>
  <c r="G36" i="6"/>
  <c r="G35" i="6"/>
  <c r="G34" i="6"/>
  <c r="G33" i="6"/>
  <c r="G32" i="6"/>
  <c r="G31" i="6"/>
  <c r="G30" i="6"/>
  <c r="G29" i="6"/>
  <c r="G28" i="6"/>
  <c r="G27" i="6"/>
  <c r="G26" i="6"/>
  <c r="G25" i="6"/>
  <c r="G24" i="6"/>
  <c r="G23" i="6"/>
  <c r="D22" i="6"/>
  <c r="D21" i="6"/>
  <c r="D20" i="6"/>
  <c r="D19" i="6"/>
  <c r="D18" i="6"/>
  <c r="B54" i="21" l="1"/>
  <c r="C54" i="21"/>
  <c r="H54" i="20" l="1" a="1"/>
  <c r="H54" i="20" s="1"/>
  <c r="H53" i="20" a="1"/>
  <c r="H53" i="20" s="1"/>
  <c r="H52" i="20" a="1"/>
  <c r="H52" i="20" s="1"/>
  <c r="H51" i="20" a="1"/>
  <c r="H51" i="20" s="1"/>
  <c r="H50" i="20" a="1"/>
  <c r="H50" i="20" s="1"/>
  <c r="H49" i="20" a="1"/>
  <c r="H49" i="20" s="1"/>
  <c r="H48" i="20" a="1"/>
  <c r="H48" i="20" s="1"/>
  <c r="H47" i="20" a="1"/>
  <c r="H47" i="20" s="1"/>
  <c r="H46" i="20" a="1"/>
  <c r="H46" i="20" s="1"/>
  <c r="H45" i="20" a="1"/>
  <c r="H45" i="20" s="1"/>
  <c r="H44" i="20" a="1"/>
  <c r="H44" i="20" s="1"/>
  <c r="H43" i="20" a="1"/>
  <c r="H43" i="20" s="1"/>
  <c r="H42" i="20" a="1"/>
  <c r="H42" i="20" s="1"/>
  <c r="H41" i="20" a="1"/>
  <c r="H41" i="20" s="1"/>
  <c r="H40" i="20" a="1"/>
  <c r="H40" i="20" s="1"/>
  <c r="H39" i="20" a="1"/>
  <c r="H39" i="20" s="1"/>
  <c r="H38" i="20" a="1"/>
  <c r="H38" i="20" s="1"/>
  <c r="H37" i="20" a="1"/>
  <c r="H37" i="20" s="1"/>
  <c r="H36" i="20" a="1"/>
  <c r="H36" i="20" s="1"/>
  <c r="H35" i="20" a="1"/>
  <c r="H35" i="20" s="1"/>
  <c r="H34" i="20" a="1"/>
  <c r="H34" i="20" s="1"/>
  <c r="H33" i="20" a="1"/>
  <c r="H33" i="20" s="1"/>
  <c r="H32" i="20" a="1"/>
  <c r="H32" i="20" s="1"/>
  <c r="H31" i="20" a="1"/>
  <c r="H31" i="20" s="1"/>
  <c r="H30" i="20" a="1"/>
  <c r="H30" i="20" s="1"/>
  <c r="H29" i="20" a="1"/>
  <c r="H29" i="20" s="1"/>
  <c r="H28" i="20" a="1"/>
  <c r="H28" i="20" s="1"/>
  <c r="H27" i="20" a="1"/>
  <c r="H27" i="20" s="1"/>
  <c r="H26" i="20" a="1"/>
  <c r="H26" i="20" s="1"/>
  <c r="H25" i="20" a="1"/>
  <c r="H25" i="20" s="1"/>
  <c r="H24" i="20" a="1"/>
  <c r="H24" i="20" s="1"/>
  <c r="H23" i="20" a="1"/>
  <c r="H23" i="20" s="1"/>
  <c r="H22" i="20" a="1"/>
  <c r="H22" i="20" s="1"/>
  <c r="H21" i="20" a="1"/>
  <c r="H21" i="20" s="1"/>
  <c r="H20" i="20" a="1"/>
  <c r="H20" i="20" s="1"/>
  <c r="H19" i="20" a="1"/>
  <c r="H19" i="20" s="1"/>
  <c r="H18" i="20" a="1"/>
  <c r="H18" i="20" s="1"/>
  <c r="H17" i="20" a="1"/>
  <c r="H17" i="20" s="1"/>
  <c r="H16" i="20" a="1"/>
  <c r="H16" i="20" s="1"/>
  <c r="H15" i="20" a="1"/>
  <c r="H15" i="20" s="1"/>
  <c r="H14" i="20" a="1"/>
  <c r="H14" i="20" s="1"/>
  <c r="H13" i="20" a="1"/>
  <c r="H13" i="20" s="1"/>
  <c r="H12" i="20" a="1"/>
  <c r="H12" i="20" s="1"/>
  <c r="H11" i="20" a="1"/>
  <c r="H11" i="20" s="1"/>
  <c r="H10" i="20" a="1"/>
  <c r="H10" i="20" s="1"/>
  <c r="H9" i="20" a="1"/>
  <c r="H9" i="20" s="1"/>
  <c r="H8" i="20" a="1"/>
  <c r="H8" i="20" s="1"/>
  <c r="H7" i="20" a="1"/>
  <c r="H7" i="20" s="1"/>
  <c r="H6" i="20" a="1"/>
  <c r="H6" i="20" s="1"/>
  <c r="H5" i="20" a="1"/>
  <c r="H5" i="20" s="1"/>
  <c r="H3" i="20" s="1"/>
  <c r="G3" i="20"/>
  <c r="F3" i="20"/>
  <c r="E3" i="20"/>
  <c r="D3" i="20"/>
  <c r="C3" i="20"/>
  <c r="B3" i="20"/>
  <c r="AC14" i="17"/>
  <c r="AC15" i="17"/>
  <c r="AC16" i="17"/>
  <c r="AC17" i="17"/>
  <c r="AC18" i="17"/>
  <c r="AC19" i="17"/>
  <c r="AC20" i="17"/>
  <c r="AC21" i="17"/>
  <c r="AC22" i="17"/>
  <c r="AC23" i="17"/>
  <c r="AC24" i="17"/>
  <c r="AC25" i="17"/>
  <c r="AC26" i="17"/>
  <c r="AC27" i="17"/>
  <c r="AC28" i="17"/>
  <c r="AC29" i="17"/>
  <c r="AC30" i="17"/>
  <c r="AC31" i="17"/>
  <c r="AC32" i="17"/>
  <c r="AC33" i="17"/>
  <c r="AC34" i="17"/>
  <c r="AC35" i="17"/>
  <c r="AC36" i="17"/>
  <c r="AC37" i="17"/>
  <c r="AC38" i="17"/>
  <c r="AC39" i="17"/>
  <c r="AC40" i="17"/>
  <c r="AC41" i="17"/>
  <c r="AC42" i="17"/>
  <c r="AC43" i="17"/>
  <c r="AC44" i="17"/>
  <c r="AC45" i="17"/>
  <c r="AC46" i="17"/>
  <c r="AC47" i="17"/>
  <c r="AC48" i="17"/>
  <c r="AC49" i="17"/>
  <c r="AC50" i="17"/>
  <c r="AC51" i="17"/>
  <c r="AC52" i="17"/>
  <c r="AC53" i="17"/>
  <c r="AC54" i="17"/>
  <c r="AC55" i="17"/>
  <c r="AC56" i="17"/>
  <c r="AC57" i="17"/>
  <c r="AC58" i="17"/>
  <c r="AC59" i="17"/>
  <c r="AC60" i="17"/>
  <c r="AC61" i="17"/>
  <c r="AC62" i="17"/>
  <c r="AC63" i="17"/>
  <c r="AC64" i="17"/>
  <c r="AC65" i="17"/>
  <c r="AC66" i="17"/>
  <c r="AC67" i="17"/>
  <c r="AC68" i="17"/>
  <c r="AC69" i="17"/>
  <c r="AC70" i="17"/>
  <c r="AC71" i="17"/>
  <c r="AC72" i="17"/>
  <c r="AC73" i="17"/>
  <c r="AK48" i="16"/>
  <c r="AK49" i="16" s="1"/>
  <c r="AJ48" i="16"/>
  <c r="AJ49" i="16" s="1"/>
  <c r="AI48" i="16"/>
  <c r="AI49" i="16" s="1"/>
  <c r="AH48" i="16"/>
  <c r="AH49" i="16" s="1"/>
  <c r="AG48" i="16"/>
  <c r="AG49" i="16" s="1"/>
  <c r="AJ47" i="16"/>
  <c r="AK46" i="16"/>
  <c r="AK47" i="16" s="1"/>
  <c r="AJ46" i="16"/>
  <c r="AI46" i="16"/>
  <c r="AI47" i="16" s="1"/>
  <c r="AH46" i="16"/>
  <c r="AH47" i="16" s="1"/>
  <c r="AG46" i="16"/>
  <c r="AG47" i="16" s="1"/>
  <c r="AK45" i="16"/>
  <c r="AJ45" i="16"/>
  <c r="AH45" i="16"/>
  <c r="AK44" i="16"/>
  <c r="AJ44" i="16"/>
  <c r="AI44" i="16"/>
  <c r="AI45" i="16" s="1"/>
  <c r="AH44" i="16"/>
  <c r="AG44" i="16"/>
  <c r="AG45" i="16" s="1"/>
  <c r="AK42" i="16"/>
  <c r="AK43" i="16" s="1"/>
  <c r="AJ42" i="16"/>
  <c r="AJ43" i="16" s="1"/>
  <c r="AI42" i="16"/>
  <c r="AI43" i="16" s="1"/>
  <c r="AH42" i="16"/>
  <c r="AH43" i="16" s="1"/>
  <c r="AG42" i="16"/>
  <c r="AG43" i="16" s="1"/>
  <c r="AK40" i="16"/>
  <c r="AK41" i="16" s="1"/>
  <c r="AJ40" i="16"/>
  <c r="AJ41" i="16" s="1"/>
  <c r="AI40" i="16"/>
  <c r="AI41" i="16" s="1"/>
  <c r="AH40" i="16"/>
  <c r="AH41" i="16" s="1"/>
  <c r="AG40" i="16"/>
  <c r="AG41" i="16" s="1"/>
  <c r="AK39" i="16"/>
  <c r="AK38" i="16"/>
  <c r="AJ38" i="16"/>
  <c r="AJ39" i="16" s="1"/>
  <c r="AI38" i="16"/>
  <c r="AI39" i="16" s="1"/>
  <c r="AH38" i="16"/>
  <c r="AH39" i="16" s="1"/>
  <c r="AG38" i="16"/>
  <c r="AG39" i="16" s="1"/>
  <c r="AK36" i="16"/>
  <c r="AK37" i="16" s="1"/>
  <c r="AJ36" i="16"/>
  <c r="AJ37" i="16" s="1"/>
  <c r="AI36" i="16"/>
  <c r="AI37" i="16" s="1"/>
  <c r="AH36" i="16"/>
  <c r="AH37" i="16" s="1"/>
  <c r="AG36" i="16"/>
  <c r="AG37" i="16" s="1"/>
  <c r="AL33" i="16"/>
  <c r="AM33" i="16" s="1"/>
  <c r="AL32" i="16"/>
  <c r="AM32" i="16" s="1"/>
  <c r="AM31" i="16"/>
  <c r="AL31" i="16"/>
  <c r="AL30" i="16"/>
  <c r="AM30" i="16" s="1"/>
  <c r="AL29" i="16"/>
  <c r="AM29" i="16" s="1"/>
  <c r="AL28" i="16"/>
  <c r="AM28" i="16" s="1"/>
  <c r="AL27" i="16"/>
  <c r="AM27" i="16" s="1"/>
  <c r="AL26" i="16"/>
  <c r="AM26" i="16" s="1"/>
  <c r="AM25" i="16"/>
  <c r="AL25" i="16"/>
  <c r="AL24" i="16"/>
  <c r="AM24" i="16" s="1"/>
  <c r="AL23" i="16"/>
  <c r="AM23" i="16" s="1"/>
  <c r="AL22" i="16"/>
  <c r="AM22" i="16" s="1"/>
  <c r="AL21" i="16"/>
  <c r="AM21" i="16" s="1"/>
  <c r="AL20" i="16"/>
  <c r="AM20" i="16" s="1"/>
  <c r="AM19" i="16"/>
  <c r="AL19" i="16"/>
  <c r="AL18" i="16"/>
  <c r="AM18" i="16" s="1"/>
  <c r="AL17" i="16"/>
  <c r="AM17" i="16" s="1"/>
  <c r="AL16" i="16"/>
  <c r="AM16" i="16" s="1"/>
  <c r="AL15" i="16"/>
  <c r="AM15" i="16" s="1"/>
  <c r="AL14" i="16"/>
  <c r="AM14" i="16" s="1"/>
  <c r="AL13" i="16"/>
  <c r="AM13" i="16" s="1"/>
  <c r="AL12" i="16"/>
  <c r="AM12" i="16" s="1"/>
  <c r="AL11" i="16"/>
  <c r="AM11" i="16" s="1"/>
  <c r="AL10" i="16"/>
  <c r="AM10" i="16" s="1"/>
  <c r="AL9" i="16"/>
  <c r="AM9" i="16" s="1"/>
  <c r="AL8" i="16"/>
  <c r="AM8" i="16" s="1"/>
  <c r="AL7" i="16"/>
  <c r="AM7" i="16" s="1"/>
  <c r="AA48" i="16"/>
  <c r="AA49" i="16" s="1"/>
  <c r="Z48" i="16"/>
  <c r="Z49" i="16" s="1"/>
  <c r="Y48" i="16"/>
  <c r="Y49" i="16" s="1"/>
  <c r="X48" i="16"/>
  <c r="X49" i="16" s="1"/>
  <c r="W48" i="16"/>
  <c r="W49" i="16" s="1"/>
  <c r="AA47" i="16"/>
  <c r="Z47" i="16"/>
  <c r="AA46" i="16"/>
  <c r="Z46" i="16"/>
  <c r="Y46" i="16"/>
  <c r="Y47" i="16" s="1"/>
  <c r="X46" i="16"/>
  <c r="X47" i="16" s="1"/>
  <c r="W46" i="16"/>
  <c r="W47" i="16" s="1"/>
  <c r="X45" i="16"/>
  <c r="AA44" i="16"/>
  <c r="AA45" i="16" s="1"/>
  <c r="Z44" i="16"/>
  <c r="Z45" i="16" s="1"/>
  <c r="Y44" i="16"/>
  <c r="Y45" i="16" s="1"/>
  <c r="X44" i="16"/>
  <c r="W44" i="16"/>
  <c r="W45" i="16" s="1"/>
  <c r="AA42" i="16"/>
  <c r="AA43" i="16" s="1"/>
  <c r="Z42" i="16"/>
  <c r="Z43" i="16" s="1"/>
  <c r="Y42" i="16"/>
  <c r="Y43" i="16" s="1"/>
  <c r="X42" i="16"/>
  <c r="X43" i="16" s="1"/>
  <c r="W42" i="16"/>
  <c r="W43" i="16" s="1"/>
  <c r="X41" i="16"/>
  <c r="W41" i="16"/>
  <c r="AA40" i="16"/>
  <c r="AA41" i="16" s="1"/>
  <c r="Z40" i="16"/>
  <c r="Z41" i="16" s="1"/>
  <c r="Y40" i="16"/>
  <c r="Y41" i="16" s="1"/>
  <c r="X40" i="16"/>
  <c r="W40" i="16"/>
  <c r="AA38" i="16"/>
  <c r="AA39" i="16" s="1"/>
  <c r="Z38" i="16"/>
  <c r="Z39" i="16" s="1"/>
  <c r="Y38" i="16"/>
  <c r="Y39" i="16" s="1"/>
  <c r="X38" i="16"/>
  <c r="X39" i="16" s="1"/>
  <c r="W38" i="16"/>
  <c r="W39" i="16" s="1"/>
  <c r="AA36" i="16"/>
  <c r="AA37" i="16" s="1"/>
  <c r="Z36" i="16"/>
  <c r="Z37" i="16" s="1"/>
  <c r="Y36" i="16"/>
  <c r="Y37" i="16" s="1"/>
  <c r="X36" i="16"/>
  <c r="X37" i="16" s="1"/>
  <c r="W36" i="16"/>
  <c r="W37" i="16" s="1"/>
  <c r="AB33" i="16"/>
  <c r="AC33" i="16" s="1"/>
  <c r="AB32" i="16"/>
  <c r="AC32" i="16" s="1"/>
  <c r="AB31" i="16"/>
  <c r="AC31" i="16" s="1"/>
  <c r="AB30" i="16"/>
  <c r="AC30" i="16" s="1"/>
  <c r="AB29" i="16"/>
  <c r="AC29" i="16" s="1"/>
  <c r="AB28" i="16"/>
  <c r="AC28" i="16" s="1"/>
  <c r="AB27" i="16"/>
  <c r="AC27" i="16" s="1"/>
  <c r="AB26" i="16"/>
  <c r="AC26" i="16" s="1"/>
  <c r="AB25" i="16"/>
  <c r="AC25" i="16" s="1"/>
  <c r="AB24" i="16"/>
  <c r="AC24" i="16" s="1"/>
  <c r="AB23" i="16"/>
  <c r="AC23" i="16" s="1"/>
  <c r="AB22" i="16"/>
  <c r="AC22" i="16" s="1"/>
  <c r="AB21" i="16"/>
  <c r="AC21" i="16" s="1"/>
  <c r="AB20" i="16"/>
  <c r="AC20" i="16" s="1"/>
  <c r="AB19" i="16"/>
  <c r="AC19" i="16" s="1"/>
  <c r="AB18" i="16"/>
  <c r="AC18" i="16" s="1"/>
  <c r="AB17" i="16"/>
  <c r="AC17" i="16" s="1"/>
  <c r="AB16" i="16"/>
  <c r="AC16" i="16" s="1"/>
  <c r="AB15" i="16"/>
  <c r="AC15" i="16" s="1"/>
  <c r="AB14" i="16"/>
  <c r="AC14" i="16" s="1"/>
  <c r="AB13" i="16"/>
  <c r="AC13" i="16" s="1"/>
  <c r="AB12" i="16"/>
  <c r="AC12" i="16" s="1"/>
  <c r="AB11" i="16"/>
  <c r="AC11" i="16" s="1"/>
  <c r="AB10" i="16"/>
  <c r="AC10" i="16" s="1"/>
  <c r="AB9" i="16"/>
  <c r="AC9" i="16" s="1"/>
  <c r="AB8" i="16"/>
  <c r="AC8" i="16" s="1"/>
  <c r="AB7" i="16"/>
  <c r="AC7" i="16" s="1"/>
  <c r="Q48" i="16"/>
  <c r="Q49" i="16" s="1"/>
  <c r="P48" i="16"/>
  <c r="P49" i="16" s="1"/>
  <c r="O48" i="16"/>
  <c r="O49" i="16" s="1"/>
  <c r="N48" i="16"/>
  <c r="N49" i="16" s="1"/>
  <c r="M48" i="16"/>
  <c r="M49" i="16" s="1"/>
  <c r="Q47" i="16"/>
  <c r="Q46" i="16"/>
  <c r="P46" i="16"/>
  <c r="P47" i="16" s="1"/>
  <c r="O46" i="16"/>
  <c r="O47" i="16" s="1"/>
  <c r="N46" i="16"/>
  <c r="N47" i="16" s="1"/>
  <c r="M46" i="16"/>
  <c r="M47" i="16" s="1"/>
  <c r="P45" i="16"/>
  <c r="O45" i="16"/>
  <c r="N45" i="16"/>
  <c r="Q44" i="16"/>
  <c r="Q45" i="16" s="1"/>
  <c r="P44" i="16"/>
  <c r="O44" i="16"/>
  <c r="N44" i="16"/>
  <c r="M44" i="16"/>
  <c r="M45" i="16" s="1"/>
  <c r="M43" i="16"/>
  <c r="Q42" i="16"/>
  <c r="Q43" i="16" s="1"/>
  <c r="P42" i="16"/>
  <c r="P43" i="16" s="1"/>
  <c r="O42" i="16"/>
  <c r="O43" i="16" s="1"/>
  <c r="N42" i="16"/>
  <c r="N43" i="16" s="1"/>
  <c r="M42" i="16"/>
  <c r="Q40" i="16"/>
  <c r="Q41" i="16" s="1"/>
  <c r="P40" i="16"/>
  <c r="P41" i="16" s="1"/>
  <c r="O40" i="16"/>
  <c r="O41" i="16" s="1"/>
  <c r="N40" i="16"/>
  <c r="N41" i="16" s="1"/>
  <c r="M40" i="16"/>
  <c r="M41" i="16" s="1"/>
  <c r="Q38" i="16"/>
  <c r="Q39" i="16" s="1"/>
  <c r="P38" i="16"/>
  <c r="P39" i="16" s="1"/>
  <c r="O38" i="16"/>
  <c r="O39" i="16" s="1"/>
  <c r="N38" i="16"/>
  <c r="N39" i="16" s="1"/>
  <c r="M38" i="16"/>
  <c r="M39" i="16" s="1"/>
  <c r="Q36" i="16"/>
  <c r="Q37" i="16" s="1"/>
  <c r="P36" i="16"/>
  <c r="P37" i="16" s="1"/>
  <c r="O36" i="16"/>
  <c r="O37" i="16" s="1"/>
  <c r="N36" i="16"/>
  <c r="N37" i="16" s="1"/>
  <c r="M36" i="16"/>
  <c r="M37" i="16" s="1"/>
  <c r="R33" i="16"/>
  <c r="S33" i="16" s="1"/>
  <c r="R32" i="16"/>
  <c r="S32" i="16" s="1"/>
  <c r="R31" i="16"/>
  <c r="S31" i="16" s="1"/>
  <c r="R30" i="16"/>
  <c r="S30" i="16" s="1"/>
  <c r="R29" i="16"/>
  <c r="S29" i="16" s="1"/>
  <c r="R28" i="16"/>
  <c r="S28" i="16" s="1"/>
  <c r="R27" i="16"/>
  <c r="S27" i="16" s="1"/>
  <c r="R26" i="16"/>
  <c r="S26" i="16" s="1"/>
  <c r="R25" i="16"/>
  <c r="S25" i="16" s="1"/>
  <c r="R24" i="16"/>
  <c r="S24" i="16" s="1"/>
  <c r="R23" i="16"/>
  <c r="S23" i="16" s="1"/>
  <c r="R22" i="16"/>
  <c r="S22" i="16" s="1"/>
  <c r="R21" i="16"/>
  <c r="S21" i="16" s="1"/>
  <c r="R20" i="16"/>
  <c r="S20" i="16" s="1"/>
  <c r="R19" i="16"/>
  <c r="S19" i="16" s="1"/>
  <c r="R18" i="16"/>
  <c r="S18" i="16" s="1"/>
  <c r="R17" i="16"/>
  <c r="S17" i="16" s="1"/>
  <c r="R16" i="16"/>
  <c r="S16" i="16" s="1"/>
  <c r="R15" i="16"/>
  <c r="S15" i="16" s="1"/>
  <c r="R14" i="16"/>
  <c r="S14" i="16" s="1"/>
  <c r="R13" i="16"/>
  <c r="S13" i="16" s="1"/>
  <c r="R12" i="16"/>
  <c r="S12" i="16" s="1"/>
  <c r="R11" i="16"/>
  <c r="S11" i="16" s="1"/>
  <c r="R10" i="16"/>
  <c r="S10" i="16" s="1"/>
  <c r="R9" i="16"/>
  <c r="S9" i="16" s="1"/>
  <c r="R8" i="16"/>
  <c r="S8" i="16" s="1"/>
  <c r="R7" i="16"/>
  <c r="S7" i="16" s="1"/>
  <c r="D36" i="16"/>
  <c r="D37" i="16" s="1"/>
  <c r="E36" i="16"/>
  <c r="E37" i="16" s="1"/>
  <c r="F36" i="16"/>
  <c r="F37" i="16" s="1"/>
  <c r="G36" i="16"/>
  <c r="G37" i="16" s="1"/>
  <c r="D38" i="16"/>
  <c r="D39" i="16" s="1"/>
  <c r="E38" i="16"/>
  <c r="E39" i="16" s="1"/>
  <c r="F38" i="16"/>
  <c r="G38" i="16"/>
  <c r="G39" i="16" s="1"/>
  <c r="F39" i="16"/>
  <c r="D40" i="16"/>
  <c r="D41" i="16" s="1"/>
  <c r="E40" i="16"/>
  <c r="E41" i="16" s="1"/>
  <c r="F40" i="16"/>
  <c r="F41" i="16" s="1"/>
  <c r="G40" i="16"/>
  <c r="G41" i="16" s="1"/>
  <c r="D42" i="16"/>
  <c r="D43" i="16" s="1"/>
  <c r="E42" i="16"/>
  <c r="E43" i="16" s="1"/>
  <c r="F42" i="16"/>
  <c r="F43" i="16" s="1"/>
  <c r="G42" i="16"/>
  <c r="G43" i="16" s="1"/>
  <c r="D44" i="16"/>
  <c r="D45" i="16" s="1"/>
  <c r="E44" i="16"/>
  <c r="E45" i="16" s="1"/>
  <c r="F44" i="16"/>
  <c r="F45" i="16" s="1"/>
  <c r="G44" i="16"/>
  <c r="G45" i="16" s="1"/>
  <c r="D46" i="16"/>
  <c r="D47" i="16" s="1"/>
  <c r="E46" i="16"/>
  <c r="E47" i="16" s="1"/>
  <c r="F46" i="16"/>
  <c r="F47" i="16" s="1"/>
  <c r="G46" i="16"/>
  <c r="G47" i="16" s="1"/>
  <c r="D48" i="16"/>
  <c r="D49" i="16" s="1"/>
  <c r="E48" i="16"/>
  <c r="E49" i="16" s="1"/>
  <c r="F48" i="16"/>
  <c r="F49" i="16" s="1"/>
  <c r="G48" i="16"/>
  <c r="G49" i="16" s="1"/>
  <c r="C48" i="16"/>
  <c r="C49" i="16" s="1"/>
  <c r="C46" i="16"/>
  <c r="C47" i="16" s="1"/>
  <c r="C44" i="16"/>
  <c r="C45" i="16" s="1"/>
  <c r="C42" i="16"/>
  <c r="C43" i="16" s="1"/>
  <c r="C40" i="16"/>
  <c r="C41" i="16" s="1"/>
  <c r="C39" i="16"/>
  <c r="C38" i="16"/>
  <c r="C36" i="16"/>
  <c r="C37" i="16" l="1"/>
  <c r="H33" i="16"/>
  <c r="I33" i="16" s="1"/>
  <c r="H8" i="16"/>
  <c r="I8" i="16" s="1"/>
  <c r="H9" i="16"/>
  <c r="I9" i="16" s="1"/>
  <c r="H10" i="16"/>
  <c r="I10" i="16" s="1"/>
  <c r="H11" i="16"/>
  <c r="I11" i="16" s="1"/>
  <c r="H12" i="16"/>
  <c r="I12" i="16" s="1"/>
  <c r="H13" i="16"/>
  <c r="I13" i="16" s="1"/>
  <c r="H14" i="16"/>
  <c r="I14" i="16" s="1"/>
  <c r="H15" i="16"/>
  <c r="I15" i="16" s="1"/>
  <c r="H16" i="16"/>
  <c r="I16" i="16" s="1"/>
  <c r="H17" i="16"/>
  <c r="I17" i="16" s="1"/>
  <c r="H18" i="16"/>
  <c r="I18" i="16" s="1"/>
  <c r="H19" i="16"/>
  <c r="I19" i="16" s="1"/>
  <c r="H20" i="16"/>
  <c r="I20" i="16" s="1"/>
  <c r="H21" i="16"/>
  <c r="I21" i="16" s="1"/>
  <c r="H22" i="16"/>
  <c r="I22" i="16" s="1"/>
  <c r="H23" i="16"/>
  <c r="I23" i="16" s="1"/>
  <c r="H24" i="16"/>
  <c r="I24" i="16" s="1"/>
  <c r="H25" i="16"/>
  <c r="I25" i="16" s="1"/>
  <c r="H26" i="16"/>
  <c r="I26" i="16" s="1"/>
  <c r="H27" i="16"/>
  <c r="I27" i="16" s="1"/>
  <c r="H28" i="16"/>
  <c r="I28" i="16" s="1"/>
  <c r="H29" i="16"/>
  <c r="I29" i="16" s="1"/>
  <c r="H30" i="16"/>
  <c r="I30" i="16" s="1"/>
  <c r="H31" i="16"/>
  <c r="I31" i="16" s="1"/>
  <c r="H32" i="16"/>
  <c r="I32" i="16" s="1"/>
  <c r="H7" i="16"/>
  <c r="I7" i="16" s="1"/>
  <c r="C12" i="17"/>
  <c r="D12" i="17"/>
  <c r="E12" i="17"/>
  <c r="F12" i="17"/>
  <c r="G12" i="17"/>
  <c r="H12" i="17"/>
  <c r="I12" i="17"/>
  <c r="J12" i="17"/>
  <c r="K12" i="17"/>
  <c r="L12" i="17"/>
  <c r="M12" i="17"/>
  <c r="N12" i="17"/>
  <c r="O12" i="17"/>
  <c r="P12" i="17"/>
  <c r="Q12" i="17"/>
  <c r="R12" i="17"/>
  <c r="S12" i="17"/>
  <c r="T12" i="17"/>
  <c r="U12" i="17"/>
  <c r="V12" i="17"/>
  <c r="W12" i="17"/>
  <c r="X12" i="17"/>
  <c r="Y12" i="17"/>
  <c r="Z12" i="17"/>
  <c r="AA12" i="17"/>
  <c r="AB12" i="17"/>
  <c r="B12" i="17"/>
  <c r="H9" i="17"/>
  <c r="H8" i="17"/>
  <c r="H7" i="17"/>
  <c r="H6" i="17"/>
  <c r="H4" i="17"/>
  <c r="H3" i="17"/>
  <c r="H5" i="17"/>
  <c r="H10" i="17"/>
  <c r="H5" i="10" a="1"/>
  <c r="H5" i="10" s="1"/>
  <c r="C54" i="8"/>
  <c r="D54" i="8"/>
  <c r="E54" i="8"/>
  <c r="F54" i="8"/>
  <c r="G54" i="8"/>
  <c r="B54" i="8"/>
  <c r="G54" i="6"/>
  <c r="D54" i="6"/>
  <c r="C54" i="4"/>
  <c r="B54" i="4"/>
  <c r="G17" i="6"/>
  <c r="G16" i="6"/>
  <c r="G15" i="6"/>
  <c r="G14" i="6"/>
  <c r="G13" i="6"/>
  <c r="D9" i="6"/>
  <c r="D10" i="6"/>
  <c r="D11" i="6"/>
  <c r="D12" i="6"/>
  <c r="D8" i="6"/>
  <c r="C59" i="2"/>
  <c r="B59" i="2"/>
  <c r="C3" i="10"/>
  <c r="D3" i="10"/>
  <c r="E3" i="10"/>
  <c r="F3" i="10"/>
  <c r="G3" i="10"/>
  <c r="B3" i="10"/>
  <c r="H6" i="10" a="1"/>
  <c r="H6" i="10" s="1"/>
  <c r="H7" i="10" a="1"/>
  <c r="H7" i="10" s="1"/>
  <c r="H8" i="10" a="1"/>
  <c r="H8" i="10" s="1"/>
  <c r="H9" i="10" a="1"/>
  <c r="H9" i="10" s="1"/>
  <c r="H10" i="10" a="1"/>
  <c r="H10" i="10" s="1"/>
  <c r="H11" i="10" a="1"/>
  <c r="H11" i="10" s="1"/>
  <c r="H12" i="10" a="1"/>
  <c r="H12" i="10" s="1"/>
  <c r="H13" i="10" a="1"/>
  <c r="H13" i="10" s="1"/>
  <c r="H14" i="10" a="1"/>
  <c r="H14" i="10" s="1"/>
  <c r="H15" i="10" a="1"/>
  <c r="H15" i="10" s="1"/>
  <c r="H16" i="10" a="1"/>
  <c r="H16" i="10" s="1"/>
  <c r="H17" i="10" a="1"/>
  <c r="H17" i="10" s="1"/>
  <c r="H18" i="10" a="1"/>
  <c r="H18" i="10" s="1"/>
  <c r="H19" i="10" a="1"/>
  <c r="H19" i="10" s="1"/>
  <c r="H20" i="10" a="1"/>
  <c r="H20" i="10" s="1"/>
  <c r="H21" i="10" a="1"/>
  <c r="H21" i="10" s="1"/>
  <c r="H22" i="10" a="1"/>
  <c r="H22" i="10" s="1"/>
  <c r="H23" i="10" a="1"/>
  <c r="H23" i="10" s="1"/>
  <c r="H24" i="10" a="1"/>
  <c r="H24" i="10" s="1"/>
  <c r="H25" i="10" a="1"/>
  <c r="H25" i="10" s="1"/>
  <c r="H26" i="10" a="1"/>
  <c r="H26" i="10" s="1"/>
  <c r="H27" i="10" a="1"/>
  <c r="H27" i="10" s="1"/>
  <c r="H28" i="10" a="1"/>
  <c r="H28" i="10" s="1"/>
  <c r="H29" i="10" a="1"/>
  <c r="H29" i="10" s="1"/>
  <c r="H30" i="10" a="1"/>
  <c r="H30" i="10"/>
  <c r="H31" i="10" a="1"/>
  <c r="H31" i="10" s="1"/>
  <c r="H32" i="10" a="1"/>
  <c r="H32" i="10" s="1"/>
  <c r="H33" i="10" a="1"/>
  <c r="H33" i="10"/>
  <c r="H34" i="10" a="1"/>
  <c r="H34" i="10" s="1"/>
  <c r="H35" i="10" a="1"/>
  <c r="H35" i="10" s="1"/>
  <c r="H36" i="10" a="1"/>
  <c r="H36" i="10"/>
  <c r="H37" i="10" a="1"/>
  <c r="H37" i="10"/>
  <c r="H38" i="10" a="1"/>
  <c r="H38" i="10" s="1"/>
  <c r="H39" i="10" a="1"/>
  <c r="H39" i="10" s="1"/>
  <c r="H40" i="10" a="1"/>
  <c r="H40" i="10" s="1"/>
  <c r="H41" i="10" a="1"/>
  <c r="H41" i="10" s="1"/>
  <c r="H42" i="10" a="1"/>
  <c r="H42" i="10"/>
  <c r="H43" i="10" a="1"/>
  <c r="H43" i="10"/>
  <c r="H44" i="10" a="1"/>
  <c r="H44" i="10"/>
  <c r="H45" i="10" a="1"/>
  <c r="H45" i="10" s="1"/>
  <c r="H46" i="10" a="1"/>
  <c r="H46" i="10" s="1"/>
  <c r="H47" i="10" a="1"/>
  <c r="H47" i="10" s="1"/>
  <c r="H48" i="10" a="1"/>
  <c r="H48" i="10"/>
  <c r="H49" i="10" a="1"/>
  <c r="H49" i="10"/>
  <c r="H50" i="10" a="1"/>
  <c r="H50" i="10" s="1"/>
  <c r="H51" i="10" a="1"/>
  <c r="H51" i="10" s="1"/>
  <c r="H52" i="10" a="1"/>
  <c r="H52" i="10" s="1"/>
  <c r="H53" i="10" a="1"/>
  <c r="H53" i="10" s="1"/>
  <c r="H54" i="10" a="1"/>
  <c r="H54" i="10"/>
  <c r="H3" i="10" l="1"/>
  <c r="P11" i="11"/>
  <c r="Q11" i="11"/>
  <c r="P12" i="11"/>
  <c r="Q12" i="11"/>
  <c r="Q10" i="11"/>
  <c r="P10" i="11"/>
  <c r="P13" i="11"/>
  <c r="Q13" i="11"/>
  <c r="P14" i="11"/>
  <c r="Q14" i="11"/>
  <c r="P15" i="11"/>
  <c r="Q15" i="11"/>
  <c r="Q9" i="11"/>
  <c r="P9" i="11"/>
  <c r="K25" i="11"/>
  <c r="J25" i="11"/>
  <c r="I25" i="11"/>
  <c r="H25" i="11"/>
  <c r="C25" i="11"/>
  <c r="D25" i="11"/>
  <c r="E25" i="11"/>
  <c r="B25" i="11"/>
  <c r="K24" i="11"/>
  <c r="K26" i="11" s="1"/>
  <c r="J24" i="11"/>
  <c r="J26" i="11" s="1"/>
  <c r="I24" i="11"/>
  <c r="I26" i="11" s="1"/>
  <c r="H24" i="11"/>
  <c r="H26" i="11" s="1"/>
  <c r="C24" i="11"/>
  <c r="C26" i="11" s="1"/>
  <c r="D24" i="11"/>
  <c r="D26" i="11" s="1"/>
  <c r="E24" i="11"/>
  <c r="E26" i="11" s="1"/>
  <c r="B24" i="11"/>
  <c r="B26" i="11" s="1"/>
  <c r="P25" i="11" l="1"/>
  <c r="P24" i="11"/>
  <c r="P26" i="11" s="1"/>
  <c r="Q24" i="11"/>
  <c r="Q26" i="11" s="1"/>
  <c r="Q25"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<sst xmlns="http://schemas.openxmlformats.org/spreadsheetml/2006/main" count="471" uniqueCount="215">
  <si>
    <t>Social Validity Tab</t>
  </si>
  <si>
    <t>Date</t>
  </si>
  <si>
    <t>Occurrence of target behavior (% of Intervals)</t>
  </si>
  <si>
    <t>Student Name:</t>
  </si>
  <si>
    <t>John Doe</t>
  </si>
  <si>
    <t>Teacher Name:</t>
  </si>
  <si>
    <t>Jack Joe</t>
  </si>
  <si>
    <t>[enter target behavior here]</t>
  </si>
  <si>
    <t>Baseline and Withdrawal Phases</t>
  </si>
  <si>
    <t>Intervention Phases</t>
  </si>
  <si>
    <t>Data Tracker (Momentary Time Sampling)</t>
  </si>
  <si>
    <t>Target Behavior:</t>
  </si>
  <si>
    <t>Parent / Family Member Social Validity</t>
  </si>
  <si>
    <t>Student Social Validity</t>
  </si>
  <si>
    <t>Educator Social Validity</t>
  </si>
  <si>
    <t>Pre</t>
  </si>
  <si>
    <t>Post</t>
  </si>
  <si>
    <t>Items as reported on social validity form</t>
  </si>
  <si>
    <t>Score with Reverse Coded Item</t>
  </si>
  <si>
    <t>Score_Pre</t>
  </si>
  <si>
    <t>Score_Post</t>
  </si>
  <si>
    <t>Items as reported on social validity form (Rater 1)</t>
  </si>
  <si>
    <t>Items as reported on social validity form (Rater 2)</t>
  </si>
  <si>
    <t>Total (sum):</t>
  </si>
  <si>
    <t>Standard Deviation:</t>
  </si>
  <si>
    <t>Percent (Sum / 90):</t>
  </si>
  <si>
    <t>Percent (Sum / 42):</t>
  </si>
  <si>
    <t>Pre-Intervention Comments</t>
  </si>
  <si>
    <r>
      <t xml:space="preserve">Rater 1 Comments (Pre): </t>
    </r>
    <r>
      <rPr>
        <sz val="10"/>
        <color theme="1"/>
        <rFont val="Arial"/>
        <family val="2"/>
      </rPr>
      <t>[enter here]</t>
    </r>
  </si>
  <si>
    <r>
      <t xml:space="preserve">Rater 2 Comments (Pre): </t>
    </r>
    <r>
      <rPr>
        <sz val="10"/>
        <color theme="1"/>
        <rFont val="Arial"/>
        <family val="2"/>
      </rPr>
      <t>[enter here]</t>
    </r>
  </si>
  <si>
    <t>Post-Intervention Comments</t>
  </si>
  <si>
    <t>Rater 1 Comments (Pre): [enter here]</t>
  </si>
  <si>
    <t>Rater 2 Comments (Pre): [enter here]</t>
  </si>
  <si>
    <t>Date Completed (Pre):</t>
  </si>
  <si>
    <t>Date Completed (Post):</t>
  </si>
  <si>
    <r>
      <rPr>
        <b/>
        <sz val="10"/>
        <color theme="1"/>
        <rFont val="Arial"/>
        <family val="2"/>
      </rPr>
      <t xml:space="preserve">Directions: </t>
    </r>
    <r>
      <rPr>
        <sz val="10"/>
        <color theme="1"/>
        <rFont val="Arial"/>
        <family val="2"/>
      </rPr>
      <t xml:space="preserve">Enter the item responses in Columns B (pre) and C (post). If there are multiple raters, utilize columns D (pre) and E (post). Use scale 1 = </t>
    </r>
    <r>
      <rPr>
        <i/>
        <sz val="10"/>
        <color theme="1"/>
        <rFont val="Arial"/>
        <family val="2"/>
      </rPr>
      <t>strongly disagree</t>
    </r>
    <r>
      <rPr>
        <sz val="10"/>
        <color theme="1"/>
        <rFont val="Arial"/>
        <family val="2"/>
      </rPr>
      <t xml:space="preserve">, 6 = </t>
    </r>
    <r>
      <rPr>
        <i/>
        <sz val="10"/>
        <color theme="1"/>
        <rFont val="Arial"/>
        <family val="2"/>
      </rPr>
      <t>strongly agree</t>
    </r>
    <r>
      <rPr>
        <sz val="10"/>
        <color theme="1"/>
        <rFont val="Arial"/>
        <family val="2"/>
      </rPr>
      <t>. When you enter the items as reported, the scoring cells at the bottom of this spreadsheet will produce the social validity score. Higher scores indicate greater social validity.</t>
    </r>
  </si>
  <si>
    <t>Rater 1 (name):</t>
  </si>
  <si>
    <t>Rater 2 (name):</t>
  </si>
  <si>
    <r>
      <rPr>
        <b/>
        <sz val="10"/>
        <color theme="1"/>
        <rFont val="Arial"/>
        <family val="2"/>
      </rPr>
      <t xml:space="preserve">Directions: </t>
    </r>
    <r>
      <rPr>
        <sz val="10"/>
        <color theme="1"/>
        <rFont val="Arial"/>
        <family val="2"/>
      </rPr>
      <t xml:space="preserve">Enter the item responses in Columns H (pre) and I (post). If there are multiple raters, utilize columns J (pre) and K (post). Use scale 1 = </t>
    </r>
    <r>
      <rPr>
        <i/>
        <sz val="10"/>
        <color theme="1"/>
        <rFont val="Arial"/>
        <family val="2"/>
      </rPr>
      <t>strongly disagree</t>
    </r>
    <r>
      <rPr>
        <sz val="10"/>
        <color theme="1"/>
        <rFont val="Arial"/>
        <family val="2"/>
      </rPr>
      <t xml:space="preserve">, 6 = </t>
    </r>
    <r>
      <rPr>
        <i/>
        <sz val="10"/>
        <color theme="1"/>
        <rFont val="Arial"/>
        <family val="2"/>
      </rPr>
      <t>strongly agree</t>
    </r>
    <r>
      <rPr>
        <sz val="10"/>
        <color theme="1"/>
        <rFont val="Arial"/>
        <family val="2"/>
      </rPr>
      <t>. When you enter the items as reported, the scoring cells at the bottom of this spreadsheet will produce the social validity score. Higher scores indicate greater social validity.</t>
    </r>
  </si>
  <si>
    <r>
      <rPr>
        <b/>
        <sz val="10"/>
        <color theme="1"/>
        <rFont val="Arial"/>
        <family val="2"/>
      </rPr>
      <t xml:space="preserve">Directions: </t>
    </r>
    <r>
      <rPr>
        <sz val="10"/>
        <color theme="1"/>
        <rFont val="Arial"/>
        <family val="2"/>
      </rPr>
      <t>Enter the item responses in Columns N (pre) and O (post). Use scale 1 =</t>
    </r>
    <r>
      <rPr>
        <i/>
        <sz val="10"/>
        <color theme="1"/>
        <rFont val="Arial"/>
        <family val="2"/>
      </rPr>
      <t xml:space="preserve"> I agree</t>
    </r>
    <r>
      <rPr>
        <sz val="10"/>
        <color theme="1"/>
        <rFont val="Arial"/>
        <family val="2"/>
      </rPr>
      <t>; 6 =</t>
    </r>
    <r>
      <rPr>
        <i/>
        <sz val="10"/>
        <color theme="1"/>
        <rFont val="Arial"/>
        <family val="2"/>
      </rPr>
      <t xml:space="preserve"> I do not agree</t>
    </r>
    <r>
      <rPr>
        <sz val="10"/>
        <color theme="1"/>
        <rFont val="Arial"/>
        <family val="2"/>
      </rPr>
      <t>. The blue columns have formulas to reverse-code items number 1, 5, 6, 7 (=7-reported score). When you enter the items as reported, the blue columns will change to reflect the scoring. Higher scores indicate greater social validity.</t>
    </r>
  </si>
  <si>
    <t>Key:
3 = fully implemented;
2 = mostly implemented;
1 = partially implemented;
0 = not implemented</t>
  </si>
  <si>
    <t>Summary by component</t>
  </si>
  <si>
    <t>[component 1]</t>
  </si>
  <si>
    <t>[component 2]</t>
  </si>
  <si>
    <t>[component 3]</t>
  </si>
  <si>
    <t>[component 4]</t>
  </si>
  <si>
    <t>[component 5]</t>
  </si>
  <si>
    <t>Daily Implementation Percentage</t>
  </si>
  <si>
    <t>Treatment Integrity Checklist</t>
  </si>
  <si>
    <t>[component 6]</t>
  </si>
  <si>
    <t>Data Tracker (Direct Behavior Rating)</t>
  </si>
  <si>
    <t>Average</t>
  </si>
  <si>
    <t>Data Tracker (Duration)</t>
  </si>
  <si>
    <t>Duration during baseline (minutes)</t>
  </si>
  <si>
    <t>Duration during intervention (minutes)</t>
  </si>
  <si>
    <t>Target Behavior</t>
  </si>
  <si>
    <t>Instances of Behavior</t>
  </si>
  <si>
    <t>Time observed (minutes)</t>
  </si>
  <si>
    <t>Rate during baseline (instances per minute)</t>
  </si>
  <si>
    <t>Rate during intervention (instances per minute)</t>
  </si>
  <si>
    <t>Behavior 1</t>
  </si>
  <si>
    <t>Behavior 2</t>
  </si>
  <si>
    <t>Behavior 3</t>
  </si>
  <si>
    <t>Tiered Intervention Data Manager</t>
  </si>
  <si>
    <t>Latency Recording (i.e., how long between the antecedent and the start of the behavior)</t>
  </si>
  <si>
    <t>1. This would be an acceptable intervention for my child’s needs.</t>
  </si>
  <si>
    <t>2. Most families would find this intervention appropriate for children with similar needs.</t>
  </si>
  <si>
    <t>3. This intervention should prove effective in supporting my child’s needs.</t>
  </si>
  <si>
    <t>4. I would suggest the use of this intervention to other families.</t>
  </si>
  <si>
    <t>5. My child’s needs are severe enough to warrant use of this intervention.</t>
  </si>
  <si>
    <t>6. Most parents would find this intervention suitable for their child’s needs.</t>
  </si>
  <si>
    <t>7. I would be willing to use this intervention in the home setting.</t>
  </si>
  <si>
    <t>8. This intervention would not result in negative side effects for my child.</t>
  </si>
  <si>
    <t>9. This intervention would be appropriate for a variety of children.</t>
  </si>
  <si>
    <t>10. This intervention is consistent with those I have used in home settings.</t>
  </si>
  <si>
    <t>11. The intervention is a fair way to handle my child’s needs.</t>
  </si>
  <si>
    <t>12. This intervention is reasonable for the needs of my child.</t>
  </si>
  <si>
    <t>13. I like the procedures used in this intervention.</t>
  </si>
  <si>
    <t>14. This intervention would be a good way to handle my child’s needs.</t>
  </si>
  <si>
    <t>15. Overall, this intervention would be beneficial for my child</t>
  </si>
  <si>
    <t>1. This would be an acceptable intervention for the student’s needs.</t>
  </si>
  <si>
    <t>2. This would be an acceptable intervention for the student’s needs.</t>
  </si>
  <si>
    <t>3. This intervention should prove effective in supporting the student’s needs.</t>
  </si>
  <si>
    <t>4. I would suggest the use of this intervention to other teachers.</t>
  </si>
  <si>
    <t>5. The student’s needs are severe enough to warrant use of this intervention.</t>
  </si>
  <si>
    <t>6. Most teachers would find this intervention suitable for the needs of this student.</t>
  </si>
  <si>
    <t>7. I would be willing to use this intervention in the classroom setting.</t>
  </si>
  <si>
    <t>8. This intervention would not result in negative side effects for the student.</t>
  </si>
  <si>
    <t>9. This intervention would be appropriate for a variety of students</t>
  </si>
  <si>
    <t>10. This intervention is consistent with those I have used in classroom settings.</t>
  </si>
  <si>
    <t>11. The intervention is a fair way to handle the student’s needs</t>
  </si>
  <si>
    <t>12. This intervention is reasonable for the needs of the student.</t>
  </si>
  <si>
    <t>14. This intervention would be a good way to handle the student’s needs.</t>
  </si>
  <si>
    <t>15. Overall, this intervention would be beneficial for the student.</t>
  </si>
  <si>
    <t>1. The program we will use sounds fair.</t>
  </si>
  <si>
    <t>2. I think my teacher will be too harsh on me.</t>
  </si>
  <si>
    <t>3. Being in this program may cause problems with my friends.</t>
  </si>
  <si>
    <t>4. There are better ways to teach me.</t>
  </si>
  <si>
    <t>5. This program will help other kids, too.</t>
  </si>
  <si>
    <t>6. I think I will like being in this program.</t>
  </si>
  <si>
    <t>7. I think being in this program will help me do better in school.</t>
  </si>
  <si>
    <t>Items are from the pre-intervention social validity measure.  Items are written in past tense on the post-intervention social validity measure.</t>
  </si>
  <si>
    <r>
      <rPr>
        <b/>
        <sz val="11"/>
        <color theme="1"/>
        <rFont val="Arial"/>
        <family val="2"/>
      </rPr>
      <t xml:space="preserve">Directions: </t>
    </r>
    <r>
      <rPr>
        <sz val="11"/>
        <color theme="1"/>
        <rFont val="Arial"/>
        <family val="2"/>
      </rPr>
      <t xml:space="preserve">Use this sheet to track daily treatment integrity data. This sheet will summarize treatment integrity by component (row 8) and by day (column H). Row 8 will be blank until at least one data point is entered for that component. Cells with percentages above 80% are filled as green, cells with percentages between 60-80% are filled as yellow, and below 60% is filled as red. Use this color coding system to consider which components may require extra attention to sustain high-quality implementation (e.g., red or yellow signifies components that may need attention; green signifies relatively high levels of implementation).
Update the cells in row 9 to correspond to the components from your intervention treatment integrity checklist (each component gets it's own column). If you need to add or subtract columns because your treatment integrity data collection form has more or fewer components than the five columns provided, you will need to edit the formula in the Daily Implementation Percentages column (currently column H). The formula works by looking in the first component cell of each row (set by default as column B) to see if that cell is blank. If it is blank, it will return a value of "Data not yet entered". Then, the formula adds the values from column B to column G. If you add or subtract columns, you will need to adjust the SUM portion of the formula to include all component columns. Then, you will need to adjust the final number in the formula, which represents the total possible number of "points" for each day (set to 18 by default, which comes from 5 components times 3 possible "points" per component). If you have to update the formula, do so for the first row and then "drag" it down to fill the subsequent cells by clicking on the blue square in the lower right-hand corner of the cell when is selected, and dragging it down through all the cells below it. 
</t>
    </r>
  </si>
  <si>
    <t>Academic Engagement</t>
  </si>
  <si>
    <t>Component / Stage</t>
  </si>
  <si>
    <t>Strategy</t>
  </si>
  <si>
    <t>Calm</t>
  </si>
  <si>
    <t>Monday</t>
  </si>
  <si>
    <t>Tuesday</t>
  </si>
  <si>
    <t>Wednesday</t>
  </si>
  <si>
    <t>Thursday</t>
  </si>
  <si>
    <t>Friday</t>
  </si>
  <si>
    <t>Weekly Total</t>
  </si>
  <si>
    <t>Trigger</t>
  </si>
  <si>
    <t>Agitation</t>
  </si>
  <si>
    <t>Acceleration</t>
  </si>
  <si>
    <t>Peak</t>
  </si>
  <si>
    <t>De-escalation</t>
  </si>
  <si>
    <t>Recovery</t>
  </si>
  <si>
    <t>Daily Component / Phase Treatment Integrity Percentages</t>
  </si>
  <si>
    <t>Calm Daily Total</t>
  </si>
  <si>
    <t>Calm Daily Percentage</t>
  </si>
  <si>
    <t>Trigger Daily Total</t>
  </si>
  <si>
    <t>Trigger Daily Percentage</t>
  </si>
  <si>
    <t>Agitation Daily Total</t>
  </si>
  <si>
    <t>Agitation Daily Percentage</t>
  </si>
  <si>
    <t>Acceleration Daily Total</t>
  </si>
  <si>
    <t>Acceleration Daily Percentage</t>
  </si>
  <si>
    <t>Peak Daily Total</t>
  </si>
  <si>
    <t>Peak Daily Percentage</t>
  </si>
  <si>
    <t>De-escalation Daily Total</t>
  </si>
  <si>
    <t>De-escalation Daily Percentage</t>
  </si>
  <si>
    <t>Recovery Daily Total</t>
  </si>
  <si>
    <t>Recovery Daily Percentage</t>
  </si>
  <si>
    <t>Weekly Component Percentage</t>
  </si>
  <si>
    <t>Strategy 1</t>
  </si>
  <si>
    <t>Strategy 2</t>
  </si>
  <si>
    <t>Strategy 3</t>
  </si>
  <si>
    <t>Strategy 4</t>
  </si>
  <si>
    <t>Strategy 5</t>
  </si>
  <si>
    <t>Strategy 6</t>
  </si>
  <si>
    <t>Strategy 7</t>
  </si>
  <si>
    <t>Strategy %</t>
  </si>
  <si>
    <t>Calm Strategies Treatment Integrity (%)</t>
  </si>
  <si>
    <t>Trigger Strategies Treatment Integrity (%)</t>
  </si>
  <si>
    <t>Agitation Strategies Treatment Integrity (%)</t>
  </si>
  <si>
    <t>Acceleration Strategies Treatment Integrity (%)</t>
  </si>
  <si>
    <t>Peak Strategies Treatment Integrity (%)</t>
  </si>
  <si>
    <t>De-escalation Strategies Treatment Integrity (%)</t>
  </si>
  <si>
    <t>Recovery Strategies Treatment Integrity (%)</t>
  </si>
  <si>
    <t>Total Strategies Treatment Integrity (%)</t>
  </si>
  <si>
    <t>Treatment Integrity Summary by Component / Stage</t>
  </si>
  <si>
    <t>Day of Week</t>
  </si>
  <si>
    <t>mm/dd/yy</t>
  </si>
  <si>
    <r>
      <rPr>
        <b/>
        <sz val="11"/>
        <color theme="1"/>
        <rFont val="Arial"/>
        <family val="2"/>
      </rPr>
      <t xml:space="preserve">Directions: </t>
    </r>
    <r>
      <rPr>
        <sz val="11"/>
        <color theme="1"/>
        <rFont val="Arial"/>
        <family val="2"/>
      </rPr>
      <t xml:space="preserve">Use this sheet to track daily treatment integrity data. This sheet will summarize treatment integrity by component (row 8) and by day (column H). Row 8 will be blank until at least one data point is entered for that component. Cells with percentages above 80% are filled as green, cells with percentages between 60-80% are filled as yellow, and below 60% is filled as red. Use this color coding system to consider which components may require extra attention to sustain high-quality implementation (e.g., red or yellow signifies components that may need attention; green signifies relatively high levels of implementation).
Update the cells in row 9 to correspond to the components from your intervention treatment integrity checklist (each component gets it's own column). If you need to add or subtract columns because your treatment integrity data collection form has more or fewer components than the five columns provided, you will need to edit the formula in the Daily Implementation Percentages column (currently column H). The formula works by looking in the first component cell of each row (set by default as column B) to see if that cell is blank. If it is blank, it will return a value of "Data not yet entered". Then, the formula adds the values from column B to column G. If you add or subtract columns, you will need to adjust the SUM portion of the formula to include all component columns. Then, you will need to adjust the final number in the formula, which represents the total possible number of "points" for each day (set to 18 by default, which comes from 5 components times 3 possible "points" per component). If you have to update the formula, do so for the first row and then "drag" it down to fill the subsequent cells by clicking on the blue square in the lower right-hand corner of the cell when is selected, and dragging it down through all the cells below it. </t>
    </r>
  </si>
  <si>
    <r>
      <rPr>
        <b/>
        <sz val="11"/>
        <color theme="1"/>
        <rFont val="Arial"/>
        <family val="2"/>
      </rPr>
      <t>Notes:</t>
    </r>
    <r>
      <rPr>
        <sz val="11"/>
        <color theme="1"/>
        <rFont val="Arial"/>
        <family val="2"/>
      </rPr>
      <t xml:space="preserve">
[enter notes here]</t>
    </r>
  </si>
  <si>
    <t>Week 1 Treatment Integrity</t>
  </si>
  <si>
    <t>Week 2 Treatment Integrity</t>
  </si>
  <si>
    <t>Week 3 Treatment Integrity</t>
  </si>
  <si>
    <t>Week 4 Treatment Integrity</t>
  </si>
  <si>
    <t>Overall Daily Treatment Integrity</t>
  </si>
  <si>
    <t>Duration Recording (i.e., how long the behavior lasts)</t>
  </si>
  <si>
    <t>Direct Behavior Rating (DBR; an estimate of how often, how long, or how intensely a behavior occurs; behavior is rated on the dimension of interest on a scale of 1-10 during a specified period of time)</t>
  </si>
  <si>
    <t>Intervention Phase</t>
  </si>
  <si>
    <t>Baseline Phase</t>
  </si>
  <si>
    <t>Academic Indicator:</t>
  </si>
  <si>
    <t>Data Tracker (Academic)</t>
  </si>
  <si>
    <t>[enter academic indicator here]</t>
  </si>
  <si>
    <t>Academic Indicator (e.g., words correct per minute)</t>
  </si>
  <si>
    <t>Suzy Queue</t>
  </si>
  <si>
    <t>Academic Indicator (e.g., DIBELS subtest, curriculum-based measurement [CBM], words correct per minute [WCPM], point-based scale/rubric)</t>
  </si>
  <si>
    <t>1. Identify academic indicator (e.g. words correct per minute, score on curriculum based measure) AND/OR operationally define behaviors to progress monitor (e.g., desired behaviors, target behavior, precursor behavior).</t>
  </si>
  <si>
    <t>2. If measuring behavior, select the behavior dimension of interest. Possible dimensions include: frequency (i.e., the number of times a behavior occurs), rate (i.e., the number of times a behavior occurs within a given period of time [or per opportunity]), duration (i.e., the length of time the behavior occurs), latency (i.e., the length of time that elapses between the antecedent and the behavior), and force (i.e., the strength or intensity with which a behavior occurs).</t>
  </si>
  <si>
    <t>Data Tracker (Latency)</t>
  </si>
  <si>
    <t>Data Tracker (Frequency &amp; Rate)</t>
  </si>
  <si>
    <r>
      <rPr>
        <b/>
        <sz val="11"/>
        <color theme="1"/>
        <rFont val="Arial"/>
        <family val="2"/>
      </rPr>
      <t>Directions:</t>
    </r>
    <r>
      <rPr>
        <sz val="11"/>
        <color theme="1"/>
        <rFont val="Arial"/>
        <family val="2"/>
      </rPr>
      <t xml:space="preserve"> Enter the item responses in Columns C (pre) and D (post). Use scale 1 = I agree ; 6 = I do not agree. The blue columns have formulas, so when you enter the items as reported, the blue columns will change to reflect the scoring. Higher scores indicate greater social validity (42 = greatest possible social validity score).</t>
    </r>
  </si>
  <si>
    <t>Items As Reported on Student SV</t>
  </si>
  <si>
    <t>Score</t>
  </si>
  <si>
    <t>Student Social Validity (SV) Form</t>
  </si>
  <si>
    <t>Date Completed</t>
  </si>
  <si>
    <t xml:space="preserve">I agree that the behaviors on the DBR form are important for me to be successful at school. </t>
  </si>
  <si>
    <t xml:space="preserve">I think my teacher will be fair when rating my behaviors on the DBR. </t>
  </si>
  <si>
    <t xml:space="preserve">I would like to check-in with my teacher to remind me of what behaviors we are working on. </t>
  </si>
  <si>
    <t xml:space="preserve">The DBR form will help me see how I am doing with showing the behaviors I am working on. </t>
  </si>
  <si>
    <t xml:space="preserve">Getting feedback from my teacher using the DBR will help me be more successful at school. </t>
  </si>
  <si>
    <t xml:space="preserve">I think my parents will help me practice behaviors we are working on when you send the DBR form home. </t>
  </si>
  <si>
    <t xml:space="preserve">I think my parents will like the behaviors I am working on. </t>
  </si>
  <si>
    <t>Total</t>
  </si>
  <si>
    <t>Standard Deviation</t>
  </si>
  <si>
    <t>Comments (pre):</t>
  </si>
  <si>
    <t>Comments (post):</t>
  </si>
  <si>
    <t>Mean latency (seconds)</t>
  </si>
  <si>
    <t>Median latency (seconds)</t>
  </si>
  <si>
    <t>Minimum latency (seconds)</t>
  </si>
  <si>
    <t>Maximum latency (seconds)</t>
  </si>
  <si>
    <t>Direct Behavior Rating Social Validity (pre and post)</t>
  </si>
  <si>
    <t>Item No.</t>
  </si>
  <si>
    <t>Individualized De-escalation Plan Treatment Integrity Checklist (version 1)</t>
  </si>
  <si>
    <t>Individualized De-escalation Plan Treatment Integrity Checklist (version 2)</t>
  </si>
  <si>
    <t>Data Tracker Set-up</t>
  </si>
  <si>
    <t>Frequency &amp; Rate Recording</t>
  </si>
  <si>
    <t>Momentary Time Sampling (adaptable to whole- or partial-interval recording; all are estimates of duration)</t>
  </si>
  <si>
    <t>3. Identify an appropriate measurement system to progress monitor student's academmic or behavior performance.</t>
  </si>
  <si>
    <t>4. If using the same measurement system for multiple academic indicators or behaviors (e.g., desired behavior, challenging behavior), make as many copies of the tab as needed.</t>
  </si>
  <si>
    <t>Treatment Integrity Tab</t>
  </si>
  <si>
    <t>Use the Social Validity tab to track social validity data (i.e., how do stakeholders feel about the social significance of the goals of the intervention, the social acceptability of the procedures of the intervention, and the social importance of the outcomes of the intervention?). Most interventions make use of the Intervention Rating Profile (IRP-15) to collect teacher social validity, an adapted version of the IRP-15 for parents and family members, and an adapted version of the Child Intervention Rating Profile (CIRP). These measures can be scored conveniently in the social validity tab, which will support interpretation and use of these data (e.g., modifying intervention procedures based on stakeholder input). Note that there is a separate social validity tab for Direct Behavior Rating.</t>
  </si>
  <si>
    <t>Use the treatment integrity tab to track treatment integrity data (i.e., data to monitor that the intervention components were implemented as designed). Each Enhancing Ci3T Intervention module has a printable treatment integrity form that can be used to collect data. Those data can be entered into this tab. Additional set-up instructions can be found in that tab. Note there are separate treatment integrity tabs for individualized de-escalation plan.</t>
  </si>
  <si>
    <r>
      <t xml:space="preserve">Tip: </t>
    </r>
    <r>
      <rPr>
        <sz val="12"/>
        <color theme="1"/>
        <rFont val="Arial"/>
        <family val="2"/>
      </rPr>
      <t>Delete the tabs you aren't using!</t>
    </r>
  </si>
  <si>
    <r>
      <rPr>
        <b/>
        <sz val="11"/>
        <color theme="1"/>
        <rFont val="Arial"/>
        <family val="2"/>
      </rPr>
      <t xml:space="preserve">Directions: </t>
    </r>
    <r>
      <rPr>
        <sz val="11"/>
        <color theme="1"/>
        <rFont val="Arial"/>
        <family val="2"/>
      </rPr>
      <t>Use this sheet if you are measuring an academic indicator that can be attributed a point or numeric value (e.g., DIBELS subtest, curriculum-based measurement [CBM], words correct per minute [WCPM], point-based scale/rubric, number of multiplication problems solved). 
There are two blocks of columns: (1) Baseline Phase (2) Intervention Phase. The baseline phase is for reporting data before using any intervention components (e.g., SRSD instruction, Tier 2 reading intervention, Tier 3 math instruction). In contrast, the Intervention Phase column is used for data entry when you are actively implementing an intervention. When entering data, use only the column that represents what you are doing with the student (e.g., Baseline, meaning no intervention in place). Leave cells in the other column blank. See templated data below for an illustration of what this could look like. Entering data in this fashion will produce a graph so that baseline and intervention data are represented in separate colors. You can use the "draw" feature in the graph to create a "phase change line" separating baseline and intervention data. Or, you can simply move the pre-drawn line to separate the two different data paths (colored lines).</t>
    </r>
  </si>
  <si>
    <r>
      <rPr>
        <b/>
        <sz val="11"/>
        <color theme="1"/>
        <rFont val="Arial"/>
        <family val="2"/>
      </rPr>
      <t>Directions:</t>
    </r>
    <r>
      <rPr>
        <sz val="11"/>
        <color theme="1"/>
        <rFont val="Arial"/>
        <family val="2"/>
      </rPr>
      <t xml:space="preserve"> Use this sheet if you are tracking duration of the target behavior (i.e., the amount of time a behavior occurs).
To use duration recording you will need a device to track time (e.g., stopwatch, phone timer) and a data collection form to record the amount of time each instance of the behavior lasted. At the end of the observation period (or full day if collecting data throughout the day), add the duration of all individual instances of the behavior to create a total time the student engaged in the behavior and enter it in the table below. If you are recording data only for part of the day (rather than throughout the full day) it is strongly recommended to record data during the same time of day each day (e.g., same type of activity, same time of day).
There are two blocks of columns: (1) Baseline and Withdrawal and (2) Intervention Phases. Baseline and withdrawal phases are for reporting data before using any intervention components. In contrast, the Intervention Phases columns are used for data entry when you are actively implementing an intervention. When entering data, use only the column that represents what you are doing with the student (e.g., Baseline, meaning no intervention in place). Leave cells in the other column blank. See templated data below for illustration of what this will look like. Entering data in this fashion will produce a graph so that baseline and intervention data are represented in separate colors. You can use the "draw" feature in the graph to create a "phase change line" separating the baseline and intervention data. Or, you can simply move the pre-drawn lines to separate the two different colored lines.
Before beginning data collection, be sure to operationally define the target behavior (see resources for doing so in the Enhancing Ci3T Module entitled Principles of Behavior Science).</t>
    </r>
  </si>
  <si>
    <r>
      <rPr>
        <b/>
        <sz val="11"/>
        <color theme="1"/>
        <rFont val="Arial"/>
        <family val="2"/>
      </rPr>
      <t xml:space="preserve">Directions: </t>
    </r>
    <r>
      <rPr>
        <sz val="11"/>
        <color theme="1"/>
        <rFont val="Arial"/>
        <family val="2"/>
      </rPr>
      <t xml:space="preserve">Use this sheet if you are tracking the length of time between the antecedent (e.g., when a behavior is requested) and the behavior onset.
To use latency recording you will need a device to track time (e.g., stopwatch, phone timer) and a data collection form to record the latency of each behavior. Start the stopwatch when the antecedent is provided (e.g., teacher directs student to start writing) and stop the stopwatch when the behavior begins to occur (e.g., student begins writing). </t>
    </r>
    <r>
      <rPr>
        <sz val="11"/>
        <color theme="5"/>
        <rFont val="Arial"/>
        <family val="2"/>
      </rPr>
      <t xml:space="preserve">Note that latency recording is for the delay, the time between an antecedent and the student </t>
    </r>
    <r>
      <rPr>
        <i/>
        <sz val="11"/>
        <color theme="5"/>
        <rFont val="Arial"/>
        <family val="2"/>
      </rPr>
      <t>beginning</t>
    </r>
    <r>
      <rPr>
        <sz val="11"/>
        <color theme="5"/>
        <rFont val="Arial"/>
        <family val="2"/>
      </rPr>
      <t xml:space="preserve"> the desired behavior (as apposed of measuring how long the behavior lasts, which would be Duration). Be sure to stop the time when the student begins the target behavior.</t>
    </r>
    <r>
      <rPr>
        <sz val="11"/>
        <color theme="1"/>
        <rFont val="Arial"/>
        <family val="2"/>
      </rPr>
      <t xml:space="preserve"> For each instance, record the number of seconds that elapsed between the antecedent (e.g., direction) and onset of the behavior. Repeat the above steps until the end of the observation period. At the end of the observation period, calculate the mean (average) latency by adding all individual latency measurements and dividing by the total number of instances. Enter the mean latency in the table below. You might also choose to enter the median latency, minimum latency, and maximum latency from among that observation period. If you are recording data only for part of the day (rather than throughout the full day) it is strongly recommended to record data during the same time of day each day (e.g., same type of activity like independent math work, same time of day like 8:30-9:30 AM). [Alternative to tracking mean latency, you may find it informative to track </t>
    </r>
    <r>
      <rPr>
        <sz val="11"/>
        <color rgb="FF00B050"/>
        <rFont val="Arial"/>
        <family val="2"/>
      </rPr>
      <t>total latency</t>
    </r>
    <r>
      <rPr>
        <sz val="11"/>
        <color theme="1"/>
        <rFont val="Arial"/>
        <family val="2"/>
      </rPr>
      <t xml:space="preserve"> for each observation period -- if so simply rename the column headings from Mean to Total and add all individual latency measurements without dividing.]
There are two blocks of columns: (1) Baseline and Withdrawal and (2) Intervention Phases. Baseline and withdrawal phases are for reporting data when no intervention components are in place. In contrast, the Intervention Phases columns are used for data entry when you are actively implementing an intervention. When entering data, only use the block of columns that represents what you are doing with the student (e.g., Baseline, meaning no intervention in place yet). Leave cells in the other column block blank for those rows. See example data below for an illustration of what this will look like. Entering data in this fashion will produce a graph where baseline and intervention data are represented in separate colors. You can use the "draw" feature in the graph to create a "phase change line" separating the baseline and intervention data. Or, you can simply move the pre-drawn lines to separate the two different colored data series.
Before beginning data collection, be sure to operationally define the target behavior (see resources for doing so in the Ci3T module </t>
    </r>
    <r>
      <rPr>
        <i/>
        <sz val="11"/>
        <color theme="1"/>
        <rFont val="Arial"/>
        <family val="2"/>
      </rPr>
      <t>Principles of Behavior Science</t>
    </r>
    <r>
      <rPr>
        <sz val="11"/>
        <color theme="1"/>
        <rFont val="Arial"/>
        <family val="2"/>
      </rPr>
      <t>).</t>
    </r>
  </si>
  <si>
    <r>
      <rPr>
        <b/>
        <sz val="11"/>
        <color theme="1"/>
        <rFont val="Arial"/>
        <family val="2"/>
      </rPr>
      <t xml:space="preserve">Directions: </t>
    </r>
    <r>
      <rPr>
        <sz val="11"/>
        <color theme="1"/>
        <rFont val="Arial"/>
        <family val="2"/>
      </rPr>
      <t xml:space="preserve">Use this sheet if you are using frequency or rate to measure a target behavior.
Rate is the number of times a behavior takes place per unit of time. Rate can be calculated by dividing the number of times a behavior occurred by the length of time of the observation period. This calculation results in a statement of how many times the behavior took place per minute (or second, or hour, depending on the unit of time used to measure the length of the observation period; Cooper et al., 2020). Measuring a behavior using rate requires only (a) a data collection sheet that will allow you to count (e.g., tally) the number of times a behavior occurs during a specified period of time, and (b) a timer (e.g., phone, stopwatch) that will help you know exactly for how long you were counting instances of the behavior. Enter the data from your data collection sheet into the table below, which will automatically divide the instances of behavior by the time observed, resulting in a value for rate. If you need to convert time to minutes, you can divide the number of seconds by 60 (producing a decimal in the unit of minutes) and add to any number of whole minutes you observed (e.g., 30 minutes and 42 seconds = 30.7 minutes).
There are two blocks of columns: (1) Baseline and Withdrawal and (2) Intervention Phases. Baseline and withdrawal phases are for reporting data before using any intervention components. In contrast, the Intervention Phases columns are used for data entry when you are actively implementing an intervention. When entering data, use only the column that represents what you are doing with the student (e.g., Baseline, meaning no intervention in place). Leave cells in the other column blank. See templated data below for illustration of what this will look like. Entering data in this fashion will produce a graph so that baseline and intervention data are represented in separate colors. You can use the "draw" feature in the graph to create a "phase change line" separating the baseline and intervention data. Or, you can simply move the pre-drawn lines to separate the two different colored lines
Before beginning data collection, be sure to operationally define the target behavior (see resources for doing so in the Enhancing Ci3T Module entitled Principles of Behavior Science).
</t>
    </r>
  </si>
  <si>
    <r>
      <rPr>
        <b/>
        <sz val="11"/>
        <color theme="1"/>
        <rFont val="Arial"/>
        <family val="2"/>
      </rPr>
      <t xml:space="preserve">Directions: </t>
    </r>
    <r>
      <rPr>
        <sz val="11"/>
        <color theme="1"/>
        <rFont val="Arial"/>
        <family val="2"/>
      </rPr>
      <t>Use this sheet if you are using momentary time sampling (MTS) to measure a target behavior.
Momentary time sampling involves recording whether a target behavior is occurring at the exact moment a pre-set time interval ends. Momentary time sampling is most accurate when intervals are less than 2-minutes in length (Cooper et al., 2020). To use momentary time sampling, you will require a data collection sheet and some device capable of alerting you each time an interval concludes (preferably without requiring you to re-set the timer for the next interval). For example, phone-based fitness interval apps or a device called a motivaider (accessible via https://habitchange.com/) work well. The data collection sheet should include a place to indicate whether the behavior was or was not occurring at the end of each interval. Then, record the percentage of intervals when the behavior was occurring (calculated from data on your data collection sheet) in the sheet below. 
There are two blocks of columns: (1) Baseline and Withdrawal and (2) Intervention Phases. Baseline and withdrawal phases are for reporting data before using any intervention components. In contrast, the Intervention Phases columns are used for data entry when you are actively implementing an intervention. When entering data, use only the column that represents what you are doing with the student (e.g., Baseline, meaning no intervention in place). Leave cells in the other column blank. See templated data below for illustration of what this will look like. Entering data in this fashion will produce a graph so that baseline and intervention data are represented in separate colors. You can use the "draw" feature in the graph to create a "phase change line" separating the baseline and intervention data. Or, you can simply move the pre-drawn lines to separate the two different colored lines.
Before beginning data collection, be sure to operationally define the target behavior (see resources for doing so in the Enhancing Ci3T Module entitled Principles of Behavior Science).</t>
    </r>
  </si>
  <si>
    <r>
      <rPr>
        <b/>
        <sz val="11"/>
        <color theme="1"/>
        <rFont val="Arial"/>
        <family val="2"/>
      </rPr>
      <t xml:space="preserve">Directions: </t>
    </r>
    <r>
      <rPr>
        <sz val="11"/>
        <color theme="1"/>
        <rFont val="Arial"/>
        <family val="2"/>
      </rPr>
      <t>Use this sheet to track student's Direct Behavior Rating (DBR) data. You can use it to track up to three behaviors during a single observation period (e.g., during Reading instruction; during small group math). To customize this Data Tracker: (1) Edit the Student and Teacher Name, (2) where column headers currently say "Behavior 1" or "Behavior 2" edit the text to be the name of the behavior you are measuring (e.g., "Academic Engagement" and "Respectful"). Be sure to make edits across Baseline and Withdrawal Phases (e.g., if Behavior 1 is Academic Engagement, be sure to edit both the columns that initially say Behavior 1).
Direct Behavior Rating (DBR: Chafouleas, 2011; Chafouleas, Johnson, Riley-Tillman, &amp; Iovino, 2021), also known as Daily Behavior Report Card (DBRC; Chafouleas et al, 2021; Fabiano et al, 2010), offers a combined intervention and progress-monitoring tool that can facilitate communication and feedback regarding student behavior at school. DBR offers a flexible yet highly efficient intervention tool for recording information about student behavior. The DBR form is designed to be quick and easy to use, with estimated completion time per rating ranging from 10 seconds to slightly less than 1 minute (Music et al., 2010). To use, identify one or several (up to three) target behaviors to increase (e.g., academic engagement) or reduce (e.g., disruption). Each behavior should be attached to a 1-10 scale, with qualitative anchors to describe levels of behavior at the both ends of the scale and at the mid-point (e.g., 0 - not at all, 5 - sometimes, 10 - all the time). Find additional information about DBR, including sample DBR forms, in the Enhancing Ci3T Module: Direct Behavior Ratings. The table below can be used to enter data from a DBR form containing up to three behaviors. 
There are two blocks of columns: (1) Baseline and Withdrawal and (2) Intervention Phases. Baseline and withdrawal phases are for reporting data before using any intervention components. In contrast, the Intervention Phases columns are used for data entry when you are actively implementing an intervention. When entering data, use only the column that represents what you are doing with the student (e.g., Baseline, meaning no intervention in place). Leave cells in the other column blank. See templated data below for illustration of what this will look like. Entering data in this fashion will produce a graph so that baseline and intervention data are represented in separate colors. You can use the "draw" feature in the graph to create a "phase change line" separating the baseline and intervention data. Or, you can simply move the pre-drawn lines to separate the two different colored lines.</t>
    </r>
  </si>
  <si>
    <r>
      <rPr>
        <b/>
        <sz val="11"/>
        <color theme="1"/>
        <rFont val="Arial"/>
        <family val="2"/>
      </rPr>
      <t>Directions:</t>
    </r>
    <r>
      <rPr>
        <sz val="11"/>
        <color theme="1"/>
        <rFont val="Arial"/>
        <family val="2"/>
      </rPr>
      <t xml:space="preserve"> Use this sheet to track treatment integrity data collected by a secondary observer. This sheet can be set up following the same directions as the </t>
    </r>
    <r>
      <rPr>
        <i/>
        <sz val="11"/>
        <color theme="1"/>
        <rFont val="Arial"/>
        <family val="2"/>
      </rPr>
      <t>Treatment Integrity (1st Rater)</t>
    </r>
    <r>
      <rPr>
        <sz val="11"/>
        <color theme="1"/>
        <rFont val="Arial"/>
        <family val="2"/>
      </rPr>
      <t xml:space="preserve"> tab. One row of sample data are provided, which can be overwritten and replaced with your actual data. After each observation with a secondary observer, you can calculate interobserver agreement (IOA) by comparing each cell's rating with the primary observer's rating. Count how many agreements you have, then divide by the total number of components and multiple by 100 to obtain an IOA percentage. For example, if the secondary observer ratings matched the primary observer's data for 5 out of 6 components, the IOA would be 5/6 x 100 = 83.3%.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</si>
</sst>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scheme val="minor"/>
    </font>
    <font>
      <sz val="11"/>
      <color theme="1"/>
      <name val="Calibri"/>
      <family val="2"/>
      <scheme val="minor"/>
    </font>
    <font>
      <sz val="14"/>
      <color theme="1"/>
      <name val="Arial"/>
      <family val="2"/>
    </font>
    <font>
      <sz val="11"/>
      <color theme="1"/>
      <name val="Arial"/>
      <family val="2"/>
    </font>
    <font>
      <b/>
      <sz val="18"/>
      <color rgb="FFFFFFFF"/>
      <name val="Arial"/>
      <family val="2"/>
    </font>
    <font>
      <sz val="10"/>
      <color theme="1"/>
      <name val="Arial"/>
      <family val="2"/>
    </font>
    <font>
      <b/>
      <sz val="10"/>
      <color theme="1"/>
      <name val="Arial"/>
      <family val="2"/>
    </font>
    <font>
      <b/>
      <sz val="14"/>
      <color theme="0"/>
      <name val="Arial"/>
      <family val="2"/>
    </font>
    <font>
      <b/>
      <sz val="11"/>
      <color theme="0"/>
      <name val="Arial"/>
      <family val="2"/>
    </font>
    <font>
      <b/>
      <sz val="11"/>
      <color theme="1"/>
      <name val="Arial"/>
      <family val="2"/>
    </font>
    <font>
      <i/>
      <sz val="10"/>
      <color theme="1"/>
      <name val="Arial"/>
      <family val="2"/>
    </font>
    <font>
      <b/>
      <sz val="12"/>
      <color theme="0"/>
      <name val="Arial"/>
      <family val="2"/>
    </font>
    <font>
      <sz val="10"/>
      <name val="Arial"/>
      <family val="2"/>
    </font>
    <font>
      <b/>
      <sz val="12"/>
      <color theme="1"/>
      <name val="Arial"/>
      <family val="2"/>
    </font>
    <font>
      <sz val="12"/>
      <color theme="1"/>
      <name val="Arial"/>
      <family val="2"/>
    </font>
    <font>
      <sz val="12"/>
      <name val="Arial"/>
      <family val="2"/>
    </font>
    <font>
      <sz val="11"/>
      <color rgb="FFFF0000"/>
      <name val="Arial"/>
      <family val="2"/>
    </font>
    <font>
      <sz val="11"/>
      <color theme="5"/>
      <name val="Arial"/>
      <family val="2"/>
    </font>
    <font>
      <i/>
      <sz val="11"/>
      <color theme="1"/>
      <name val="Arial"/>
      <family val="2"/>
    </font>
    <font>
      <sz val="11"/>
      <color rgb="FF00B050"/>
      <name val="Arial"/>
      <family val="2"/>
    </font>
    <font>
      <i/>
      <sz val="11"/>
      <color theme="5"/>
      <name val="Arial"/>
      <family val="2"/>
    </font>
    <font>
      <sz val="10"/>
      <color rgb="FF000000"/>
      <name val="Arial"/>
      <family val="2"/>
    </font>
    <font>
      <b/>
      <sz val="14"/>
      <color rgb="FFFFFFFF"/>
      <name val="Arial"/>
      <family val="2"/>
    </font>
    <font>
      <sz val="11"/>
      <color rgb="FF000000"/>
      <name val="Calibri"/>
      <family val="2"/>
    </font>
    <font>
      <sz val="11"/>
      <color rgb="FF000000"/>
      <name val="Arial"/>
      <family val="2"/>
    </font>
  </fonts>
  <fills count="13">
    <fill>
      <patternFill patternType="none"/>
    </fill>
    <fill>
      <patternFill patternType="gray125"/>
    </fill>
    <fill>
      <patternFill patternType="solid">
        <fgColor theme="3"/>
        <bgColor indexed="64"/>
      </patternFill>
    </fill>
    <fill>
      <patternFill patternType="solid">
        <fgColor rgb="FFAABCD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0"/>
        <bgColor indexed="64"/>
      </patternFill>
    </fill>
    <fill>
      <patternFill patternType="solid">
        <fgColor rgb="FF041A3A"/>
        <bgColor rgb="FF041A3A"/>
      </patternFill>
    </fill>
    <fill>
      <patternFill patternType="solid">
        <fgColor rgb="FF000000"/>
        <bgColor rgb="FF000000"/>
      </patternFill>
    </fill>
    <fill>
      <patternFill patternType="solid">
        <fgColor rgb="FFC5D9F1"/>
        <bgColor rgb="FFC5D9F1"/>
      </patternFill>
    </fill>
  </fills>
  <borders count="2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4">
    <xf numFmtId="0" fontId="0" fillId="0" borderId="0"/>
    <xf numFmtId="9" fontId="1" fillId="0" borderId="0" applyFont="0" applyFill="0" applyBorder="0" applyAlignment="0" applyProtection="0"/>
    <xf numFmtId="0" fontId="12" fillId="0" borderId="0"/>
    <xf numFmtId="0" fontId="21" fillId="0" borderId="0"/>
  </cellStyleXfs>
  <cellXfs count="259">
    <xf numFmtId="0" fontId="0" fillId="0" borderId="0" xfId="0"/>
    <xf numFmtId="0" fontId="3" fillId="0" borderId="0" xfId="0" applyFont="1"/>
    <xf numFmtId="0" fontId="5" fillId="0" borderId="0" xfId="0" applyFont="1"/>
    <xf numFmtId="0" fontId="5" fillId="0" borderId="0" xfId="0" applyFont="1" applyAlignment="1">
      <alignment wrapText="1"/>
    </xf>
    <xf numFmtId="0" fontId="5" fillId="0" borderId="0" xfId="0" applyFont="1" applyAlignment="1">
      <alignment horizontal="right" vertical="top" wrapText="1"/>
    </xf>
    <xf numFmtId="10" fontId="5" fillId="0" borderId="0" xfId="0" applyNumberFormat="1" applyFont="1" applyAlignment="1">
      <alignment horizontal="right" vertical="top" wrapText="1"/>
    </xf>
    <xf numFmtId="0" fontId="5" fillId="6" borderId="0" xfId="0" applyFont="1" applyFill="1"/>
    <xf numFmtId="0" fontId="5" fillId="7" borderId="0" xfId="0" applyFont="1" applyFill="1"/>
    <xf numFmtId="0" fontId="5" fillId="7" borderId="0" xfId="0" applyFont="1" applyFill="1" applyAlignment="1">
      <alignment wrapText="1"/>
    </xf>
    <xf numFmtId="2" fontId="5" fillId="0" borderId="0" xfId="0" applyNumberFormat="1" applyFont="1" applyAlignment="1">
      <alignment horizontal="right" vertical="top" wrapText="1"/>
    </xf>
    <xf numFmtId="0" fontId="5" fillId="0" borderId="4" xfId="0" applyFont="1" applyBorder="1"/>
    <xf numFmtId="0" fontId="5" fillId="0" borderId="4" xfId="0" applyFont="1" applyBorder="1" applyAlignment="1">
      <alignment horizontal="right" vertical="top" wrapText="1"/>
    </xf>
    <xf numFmtId="2" fontId="5" fillId="0" borderId="4" xfId="0" applyNumberFormat="1" applyFont="1" applyBorder="1" applyAlignment="1">
      <alignment horizontal="right" vertical="top" wrapText="1"/>
    </xf>
    <xf numFmtId="10" fontId="5" fillId="0" borderId="4" xfId="0" applyNumberFormat="1" applyFont="1" applyBorder="1" applyAlignment="1">
      <alignment horizontal="right" vertical="top" wrapText="1"/>
    </xf>
    <xf numFmtId="0" fontId="5" fillId="6" borderId="4" xfId="0" applyFont="1" applyFill="1" applyBorder="1"/>
    <xf numFmtId="0" fontId="5" fillId="7" borderId="4" xfId="0" applyFont="1" applyFill="1" applyBorder="1"/>
    <xf numFmtId="0" fontId="5" fillId="0" borderId="6" xfId="0" applyFont="1" applyBorder="1" applyAlignment="1">
      <alignment vertical="top" wrapText="1"/>
    </xf>
    <xf numFmtId="0" fontId="5" fillId="7" borderId="6" xfId="0" applyFont="1" applyFill="1" applyBorder="1"/>
    <xf numFmtId="0" fontId="5" fillId="6" borderId="7" xfId="0" applyFont="1" applyFill="1" applyBorder="1"/>
    <xf numFmtId="0" fontId="5" fillId="6" borderId="8" xfId="0" applyFont="1" applyFill="1" applyBorder="1" applyAlignment="1">
      <alignment horizontal="center" wrapText="1"/>
    </xf>
    <xf numFmtId="0" fontId="5" fillId="6" borderId="9" xfId="0" applyFont="1" applyFill="1" applyBorder="1" applyAlignment="1">
      <alignment horizontal="center" wrapText="1"/>
    </xf>
    <xf numFmtId="0" fontId="5" fillId="6" borderId="5" xfId="0" applyFont="1" applyFill="1" applyBorder="1" applyAlignment="1">
      <alignment wrapText="1"/>
    </xf>
    <xf numFmtId="0" fontId="6" fillId="7" borderId="6" xfId="0" applyFont="1" applyFill="1" applyBorder="1" applyAlignment="1">
      <alignment horizontal="right" wrapText="1"/>
    </xf>
    <xf numFmtId="10" fontId="3" fillId="0" borderId="10" xfId="1" applyNumberFormat="1" applyFont="1" applyBorder="1"/>
    <xf numFmtId="0" fontId="3" fillId="0" borderId="11" xfId="0" applyFont="1" applyBorder="1" applyAlignment="1">
      <alignment wrapText="1"/>
    </xf>
    <xf numFmtId="164" fontId="3" fillId="6" borderId="4" xfId="0" applyNumberFormat="1" applyFont="1" applyFill="1" applyBorder="1"/>
    <xf numFmtId="0" fontId="3" fillId="6" borderId="11" xfId="0" applyFont="1" applyFill="1" applyBorder="1" applyAlignment="1">
      <alignment horizontal="right"/>
    </xf>
    <xf numFmtId="0" fontId="3" fillId="0" borderId="10" xfId="0" applyFont="1" applyBorder="1"/>
    <xf numFmtId="10" fontId="3" fillId="0" borderId="1" xfId="1" applyNumberFormat="1" applyFont="1" applyBorder="1"/>
    <xf numFmtId="0" fontId="3" fillId="0" borderId="1" xfId="0" applyFont="1" applyBorder="1"/>
    <xf numFmtId="10" fontId="3" fillId="0" borderId="12" xfId="1" applyNumberFormat="1" applyFont="1" applyBorder="1" applyAlignment="1">
      <alignment horizontal="right"/>
    </xf>
    <xf numFmtId="0" fontId="3" fillId="7" borderId="0" xfId="0" applyFont="1" applyFill="1"/>
    <xf numFmtId="164" fontId="3" fillId="7" borderId="0" xfId="0" applyNumberFormat="1" applyFont="1" applyFill="1"/>
    <xf numFmtId="0" fontId="8" fillId="2" borderId="6" xfId="0" applyFont="1" applyFill="1" applyBorder="1"/>
    <xf numFmtId="0" fontId="3" fillId="0" borderId="4" xfId="0" applyFont="1" applyBorder="1"/>
    <xf numFmtId="0" fontId="3" fillId="4" borderId="6" xfId="0" applyFont="1" applyFill="1" applyBorder="1"/>
    <xf numFmtId="0" fontId="9" fillId="4" borderId="4" xfId="0" applyFont="1" applyFill="1" applyBorder="1" applyAlignment="1">
      <alignment horizontal="center" vertical="center"/>
    </xf>
    <xf numFmtId="0" fontId="3" fillId="6" borderId="6" xfId="0" applyFont="1" applyFill="1" applyBorder="1"/>
    <xf numFmtId="0" fontId="8" fillId="2" borderId="7" xfId="0" applyFont="1" applyFill="1" applyBorder="1"/>
    <xf numFmtId="2" fontId="8" fillId="2" borderId="9" xfId="0" applyNumberFormat="1" applyFont="1" applyFill="1" applyBorder="1"/>
    <xf numFmtId="0" fontId="9" fillId="6" borderId="4" xfId="0" applyFont="1" applyFill="1" applyBorder="1" applyAlignment="1">
      <alignment horizontal="center" vertical="center"/>
    </xf>
    <xf numFmtId="0" fontId="3" fillId="7" borderId="10" xfId="0" applyFont="1" applyFill="1" applyBorder="1" applyAlignment="1">
      <alignment horizontal="center" wrapText="1"/>
    </xf>
    <xf numFmtId="0" fontId="3" fillId="7" borderId="11" xfId="0" applyFont="1" applyFill="1" applyBorder="1" applyAlignment="1">
      <alignment horizontal="center" wrapText="1"/>
    </xf>
    <xf numFmtId="0" fontId="8" fillId="2" borderId="10" xfId="0" applyFont="1" applyFill="1" applyBorder="1"/>
    <xf numFmtId="0" fontId="8" fillId="2" borderId="1" xfId="0" applyFont="1" applyFill="1" applyBorder="1"/>
    <xf numFmtId="2" fontId="3" fillId="0" borderId="4" xfId="0" applyNumberFormat="1" applyFont="1" applyBorder="1"/>
    <xf numFmtId="0" fontId="3" fillId="7" borderId="13" xfId="0" applyFont="1" applyFill="1" applyBorder="1" applyAlignment="1">
      <alignment horizontal="center" wrapText="1"/>
    </xf>
    <xf numFmtId="0" fontId="3" fillId="7" borderId="7" xfId="0" applyFont="1" applyFill="1" applyBorder="1" applyAlignment="1">
      <alignment horizontal="left" vertical="center"/>
    </xf>
    <xf numFmtId="0" fontId="3" fillId="7" borderId="9" xfId="0" applyFont="1" applyFill="1" applyBorder="1" applyAlignment="1">
      <alignment horizontal="center" vertical="center"/>
    </xf>
    <xf numFmtId="164" fontId="3" fillId="5" borderId="7" xfId="0" applyNumberFormat="1" applyFont="1" applyFill="1" applyBorder="1"/>
    <xf numFmtId="0" fontId="3" fillId="5" borderId="9" xfId="0" applyFont="1" applyFill="1" applyBorder="1" applyAlignment="1">
      <alignment horizontal="center"/>
    </xf>
    <xf numFmtId="164" fontId="3" fillId="0" borderId="12" xfId="0" applyNumberFormat="1" applyFont="1" applyBorder="1"/>
    <xf numFmtId="164" fontId="8" fillId="2" borderId="14" xfId="0" applyNumberFormat="1" applyFont="1" applyFill="1" applyBorder="1"/>
    <xf numFmtId="164" fontId="3" fillId="0" borderId="15" xfId="0" applyNumberFormat="1" applyFont="1" applyBorder="1"/>
    <xf numFmtId="0" fontId="8" fillId="2" borderId="14" xfId="0" applyFont="1" applyFill="1" applyBorder="1"/>
    <xf numFmtId="14" fontId="3" fillId="0" borderId="15" xfId="0" applyNumberFormat="1" applyFont="1" applyBorder="1"/>
    <xf numFmtId="14" fontId="3" fillId="0" borderId="12" xfId="0" applyNumberFormat="1" applyFont="1" applyBorder="1"/>
    <xf numFmtId="0" fontId="3" fillId="0" borderId="12" xfId="0" applyFont="1" applyBorder="1"/>
    <xf numFmtId="0" fontId="2" fillId="7" borderId="0" xfId="0" applyFont="1" applyFill="1"/>
    <xf numFmtId="2" fontId="8" fillId="2" borderId="11" xfId="0" applyNumberFormat="1" applyFont="1" applyFill="1" applyBorder="1"/>
    <xf numFmtId="0" fontId="8" fillId="2" borderId="5" xfId="0" applyFont="1" applyFill="1" applyBorder="1"/>
    <xf numFmtId="0" fontId="3" fillId="6" borderId="7" xfId="0" applyFont="1" applyFill="1" applyBorder="1"/>
    <xf numFmtId="0" fontId="3" fillId="7" borderId="13" xfId="0" applyFont="1" applyFill="1" applyBorder="1"/>
    <xf numFmtId="14" fontId="3" fillId="7" borderId="0" xfId="0" applyNumberFormat="1" applyFont="1" applyFill="1"/>
    <xf numFmtId="0" fontId="3" fillId="6" borderId="5" xfId="0" applyFont="1" applyFill="1" applyBorder="1"/>
    <xf numFmtId="0" fontId="3" fillId="7" borderId="8" xfId="0" applyFont="1" applyFill="1" applyBorder="1"/>
    <xf numFmtId="2" fontId="8" fillId="2" borderId="10" xfId="0" applyNumberFormat="1" applyFont="1" applyFill="1" applyBorder="1"/>
    <xf numFmtId="0" fontId="3" fillId="0" borderId="3" xfId="0" applyFont="1" applyBorder="1"/>
    <xf numFmtId="0" fontId="3" fillId="0" borderId="6" xfId="0" applyFont="1" applyBorder="1"/>
    <xf numFmtId="0" fontId="3" fillId="0" borderId="8" xfId="0" applyFont="1" applyBorder="1"/>
    <xf numFmtId="0" fontId="3" fillId="0" borderId="9" xfId="0" applyFont="1" applyBorder="1"/>
    <xf numFmtId="0" fontId="3" fillId="0" borderId="2" xfId="0" applyFont="1" applyBorder="1"/>
    <xf numFmtId="14" fontId="3" fillId="0" borderId="0" xfId="0" applyNumberFormat="1" applyFont="1"/>
    <xf numFmtId="0" fontId="8" fillId="2" borderId="0" xfId="0" applyFont="1" applyFill="1" applyAlignment="1">
      <alignment horizontal="right" vertical="top" wrapText="1"/>
    </xf>
    <xf numFmtId="0" fontId="9" fillId="0" borderId="0" xfId="0" applyFont="1" applyAlignment="1">
      <alignment horizontal="right" vertical="top" wrapText="1"/>
    </xf>
    <xf numFmtId="10" fontId="3" fillId="0" borderId="0" xfId="0" applyNumberFormat="1" applyFont="1" applyAlignment="1">
      <alignment horizontal="right" vertical="top"/>
    </xf>
    <xf numFmtId="10" fontId="3" fillId="0" borderId="4" xfId="1" applyNumberFormat="1" applyFont="1" applyFill="1" applyBorder="1" applyAlignment="1">
      <alignment horizontal="right"/>
    </xf>
    <xf numFmtId="10" fontId="3" fillId="0" borderId="9" xfId="1" applyNumberFormat="1" applyFont="1" applyFill="1" applyBorder="1" applyAlignment="1">
      <alignment horizontal="right"/>
    </xf>
    <xf numFmtId="10" fontId="3" fillId="9" borderId="4" xfId="1" applyNumberFormat="1" applyFont="1" applyFill="1" applyBorder="1" applyAlignment="1">
      <alignment horizontal="right"/>
    </xf>
    <xf numFmtId="10" fontId="3" fillId="9" borderId="9" xfId="1" applyNumberFormat="1" applyFont="1" applyFill="1" applyBorder="1" applyAlignment="1">
      <alignment horizontal="right"/>
    </xf>
    <xf numFmtId="0" fontId="3" fillId="6" borderId="8" xfId="0" applyFont="1" applyFill="1" applyBorder="1"/>
    <xf numFmtId="0" fontId="3" fillId="0" borderId="5" xfId="0" applyFont="1" applyBorder="1"/>
    <xf numFmtId="14" fontId="3" fillId="6" borderId="6" xfId="0" applyNumberFormat="1" applyFont="1" applyFill="1" applyBorder="1"/>
    <xf numFmtId="0" fontId="3" fillId="6" borderId="3" xfId="0" applyFont="1" applyFill="1" applyBorder="1"/>
    <xf numFmtId="0" fontId="3" fillId="6" borderId="2" xfId="0" applyFont="1" applyFill="1" applyBorder="1"/>
    <xf numFmtId="14" fontId="3" fillId="6" borderId="5" xfId="0" applyNumberFormat="1" applyFont="1" applyFill="1" applyBorder="1"/>
    <xf numFmtId="0" fontId="8" fillId="7" borderId="0" xfId="0" applyFont="1" applyFill="1"/>
    <xf numFmtId="0" fontId="3" fillId="6" borderId="0" xfId="0" applyFont="1" applyFill="1"/>
    <xf numFmtId="0" fontId="3" fillId="6" borderId="4" xfId="0" applyFont="1" applyFill="1" applyBorder="1"/>
    <xf numFmtId="10" fontId="3" fillId="0" borderId="2" xfId="1" applyNumberFormat="1" applyFont="1" applyFill="1" applyBorder="1" applyAlignment="1">
      <alignment horizontal="right"/>
    </xf>
    <xf numFmtId="0" fontId="3" fillId="6" borderId="3" xfId="0" applyFont="1" applyFill="1" applyBorder="1" applyAlignment="1">
      <alignment horizontal="right"/>
    </xf>
    <xf numFmtId="0" fontId="3" fillId="6" borderId="2" xfId="0" applyFont="1" applyFill="1" applyBorder="1" applyAlignment="1">
      <alignment horizontal="right"/>
    </xf>
    <xf numFmtId="10" fontId="3" fillId="6" borderId="0" xfId="1" applyNumberFormat="1" applyFont="1" applyFill="1" applyBorder="1" applyAlignment="1">
      <alignment horizontal="right"/>
    </xf>
    <xf numFmtId="0" fontId="3" fillId="0" borderId="3" xfId="0" applyFont="1" applyBorder="1" applyAlignment="1">
      <alignment horizontal="right"/>
    </xf>
    <xf numFmtId="0" fontId="3" fillId="0" borderId="2" xfId="0" applyFont="1" applyBorder="1" applyAlignment="1">
      <alignment horizontal="right"/>
    </xf>
    <xf numFmtId="10" fontId="3" fillId="0" borderId="0" xfId="1" applyNumberFormat="1" applyFont="1" applyFill="1" applyBorder="1" applyAlignment="1">
      <alignment horizontal="right"/>
    </xf>
    <xf numFmtId="10" fontId="3" fillId="6" borderId="4" xfId="1" applyNumberFormat="1" applyFont="1" applyFill="1" applyBorder="1" applyAlignment="1">
      <alignment horizontal="right"/>
    </xf>
    <xf numFmtId="10" fontId="3" fillId="6" borderId="8" xfId="1" applyNumberFormat="1" applyFont="1" applyFill="1" applyBorder="1" applyAlignment="1">
      <alignment horizontal="right"/>
    </xf>
    <xf numFmtId="10" fontId="3" fillId="6" borderId="9" xfId="1" applyNumberFormat="1" applyFont="1" applyFill="1" applyBorder="1" applyAlignment="1">
      <alignment horizontal="right"/>
    </xf>
    <xf numFmtId="0" fontId="3" fillId="6" borderId="9" xfId="0" applyFont="1" applyFill="1" applyBorder="1"/>
    <xf numFmtId="0" fontId="3" fillId="6" borderId="15" xfId="0" applyFont="1" applyFill="1" applyBorder="1"/>
    <xf numFmtId="14" fontId="3" fillId="6" borderId="12" xfId="0" applyNumberFormat="1" applyFont="1" applyFill="1" applyBorder="1"/>
    <xf numFmtId="14" fontId="3" fillId="6" borderId="14" xfId="0" applyNumberFormat="1" applyFont="1" applyFill="1" applyBorder="1" applyAlignment="1">
      <alignment wrapText="1"/>
    </xf>
    <xf numFmtId="0" fontId="3" fillId="0" borderId="15" xfId="0" applyFont="1" applyBorder="1"/>
    <xf numFmtId="0" fontId="3" fillId="0" borderId="14" xfId="0" applyFont="1" applyBorder="1"/>
    <xf numFmtId="10" fontId="3" fillId="7" borderId="0" xfId="1" applyNumberFormat="1" applyFont="1" applyFill="1" applyBorder="1" applyAlignment="1">
      <alignment horizontal="right"/>
    </xf>
    <xf numFmtId="0" fontId="3" fillId="6" borderId="12" xfId="0" applyFont="1" applyFill="1" applyBorder="1"/>
    <xf numFmtId="0" fontId="3" fillId="6" borderId="14" xfId="0" applyFont="1" applyFill="1" applyBorder="1"/>
    <xf numFmtId="10" fontId="3" fillId="7" borderId="0" xfId="0" applyNumberFormat="1" applyFont="1" applyFill="1" applyAlignment="1">
      <alignment horizontal="right" vertical="top"/>
    </xf>
    <xf numFmtId="14" fontId="3" fillId="0" borderId="8" xfId="0" applyNumberFormat="1" applyFont="1" applyBorder="1"/>
    <xf numFmtId="10" fontId="3" fillId="0" borderId="8" xfId="0" applyNumberFormat="1" applyFont="1" applyBorder="1" applyAlignment="1">
      <alignment horizontal="right" vertical="top"/>
    </xf>
    <xf numFmtId="0" fontId="3" fillId="6" borderId="8" xfId="0" applyFont="1" applyFill="1" applyBorder="1" applyAlignment="1">
      <alignment horizontal="left" vertical="top" wrapText="1"/>
    </xf>
    <xf numFmtId="0" fontId="8" fillId="7" borderId="0" xfId="0" applyFont="1" applyFill="1" applyAlignment="1">
      <alignment vertical="top"/>
    </xf>
    <xf numFmtId="10" fontId="3" fillId="7" borderId="0" xfId="0" applyNumberFormat="1" applyFont="1" applyFill="1" applyAlignment="1">
      <alignment vertical="top"/>
    </xf>
    <xf numFmtId="1" fontId="3" fillId="0" borderId="0" xfId="0" applyNumberFormat="1" applyFont="1"/>
    <xf numFmtId="1" fontId="3" fillId="0" borderId="4" xfId="0" applyNumberFormat="1" applyFont="1" applyBorder="1"/>
    <xf numFmtId="1" fontId="3" fillId="0" borderId="8" xfId="0" applyNumberFormat="1" applyFont="1" applyBorder="1"/>
    <xf numFmtId="1" fontId="3" fillId="0" borderId="9" xfId="0" applyNumberFormat="1" applyFont="1" applyBorder="1"/>
    <xf numFmtId="2" fontId="3" fillId="0" borderId="0" xfId="0" applyNumberFormat="1" applyFont="1"/>
    <xf numFmtId="2" fontId="3" fillId="0" borderId="8" xfId="0" applyNumberFormat="1" applyFont="1" applyBorder="1"/>
    <xf numFmtId="0" fontId="14" fillId="7" borderId="0" xfId="0" applyFont="1" applyFill="1"/>
    <xf numFmtId="0" fontId="4" fillId="2" borderId="15" xfId="0" applyFont="1" applyFill="1" applyBorder="1" applyAlignment="1">
      <alignment horizontal="center"/>
    </xf>
    <xf numFmtId="0" fontId="15" fillId="0" borderId="12" xfId="0" applyFont="1" applyBorder="1" applyAlignment="1">
      <alignment horizontal="left" vertical="top" wrapText="1"/>
    </xf>
    <xf numFmtId="0" fontId="15" fillId="0" borderId="12" xfId="0" applyFont="1" applyBorder="1" applyAlignment="1">
      <alignment horizontal="left" vertical="top" wrapText="1" indent="3"/>
    </xf>
    <xf numFmtId="0" fontId="14" fillId="0" borderId="14" xfId="0" applyFont="1" applyBorder="1" applyAlignment="1">
      <alignment horizontal="left" vertical="top" wrapText="1"/>
    </xf>
    <xf numFmtId="0" fontId="13" fillId="3" borderId="1" xfId="0" applyFont="1" applyFill="1" applyBorder="1" applyAlignment="1">
      <alignment horizontal="left" vertical="top" wrapText="1"/>
    </xf>
    <xf numFmtId="0" fontId="3" fillId="6" borderId="9" xfId="0" applyFont="1" applyFill="1" applyBorder="1" applyAlignment="1">
      <alignment horizontal="center" wrapText="1"/>
    </xf>
    <xf numFmtId="0" fontId="3" fillId="6" borderId="1" xfId="0" applyFont="1" applyFill="1" applyBorder="1" applyAlignment="1">
      <alignment horizontal="center" wrapText="1"/>
    </xf>
    <xf numFmtId="14" fontId="3" fillId="0" borderId="4" xfId="0" applyNumberFormat="1" applyFont="1" applyBorder="1"/>
    <xf numFmtId="0" fontId="3" fillId="7" borderId="1" xfId="0" applyFont="1" applyFill="1" applyBorder="1"/>
    <xf numFmtId="0" fontId="3" fillId="7" borderId="1" xfId="0" applyFont="1" applyFill="1" applyBorder="1" applyAlignment="1">
      <alignment horizontal="center" wrapText="1"/>
    </xf>
    <xf numFmtId="0" fontId="3" fillId="7" borderId="8" xfId="0" applyFont="1" applyFill="1" applyBorder="1" applyAlignment="1">
      <alignment horizontal="center"/>
    </xf>
    <xf numFmtId="0" fontId="3" fillId="7" borderId="9" xfId="0" applyFont="1" applyFill="1" applyBorder="1" applyAlignment="1">
      <alignment horizontal="center"/>
    </xf>
    <xf numFmtId="0" fontId="21" fillId="0" borderId="0" xfId="3"/>
    <xf numFmtId="0" fontId="3" fillId="0" borderId="0" xfId="3" applyFont="1"/>
    <xf numFmtId="0" fontId="23" fillId="0" borderId="0" xfId="3" applyFont="1"/>
    <xf numFmtId="0" fontId="23" fillId="0" borderId="19" xfId="3" applyFont="1" applyBorder="1" applyAlignment="1">
      <alignment wrapText="1"/>
    </xf>
    <xf numFmtId="0" fontId="24" fillId="0" borderId="0" xfId="3" applyFont="1"/>
    <xf numFmtId="0" fontId="24" fillId="0" borderId="19" xfId="3" applyFont="1" applyBorder="1" applyAlignment="1">
      <alignment wrapText="1"/>
    </xf>
    <xf numFmtId="0" fontId="24" fillId="0" borderId="19" xfId="3" applyFont="1" applyBorder="1" applyAlignment="1">
      <alignment horizontal="center"/>
    </xf>
    <xf numFmtId="0" fontId="24" fillId="0" borderId="19" xfId="3" applyFont="1" applyBorder="1" applyAlignment="1">
      <alignment horizontal="right" wrapText="1"/>
    </xf>
    <xf numFmtId="0" fontId="24" fillId="11" borderId="19" xfId="3" applyFont="1" applyFill="1" applyBorder="1" applyAlignment="1">
      <alignment horizontal="center"/>
    </xf>
    <xf numFmtId="0" fontId="24" fillId="0" borderId="0" xfId="3" applyFont="1" applyAlignment="1">
      <alignment horizontal="right"/>
    </xf>
    <xf numFmtId="0" fontId="24" fillId="12" borderId="19" xfId="3" applyFont="1" applyFill="1" applyBorder="1" applyAlignment="1">
      <alignment horizontal="center"/>
    </xf>
    <xf numFmtId="0" fontId="24" fillId="0" borderId="0" xfId="3" applyFont="1" applyAlignment="1">
      <alignment wrapText="1"/>
    </xf>
    <xf numFmtId="0" fontId="24" fillId="0" borderId="0" xfId="3" applyFont="1" applyAlignment="1">
      <alignment horizontal="center"/>
    </xf>
    <xf numFmtId="2" fontId="24" fillId="12" borderId="19" xfId="3" applyNumberFormat="1" applyFont="1" applyFill="1" applyBorder="1" applyAlignment="1">
      <alignment horizontal="center"/>
    </xf>
    <xf numFmtId="0" fontId="21" fillId="0" borderId="0" xfId="3" applyAlignment="1">
      <alignment wrapText="1"/>
    </xf>
    <xf numFmtId="0" fontId="3" fillId="7" borderId="14" xfId="0" applyFont="1" applyFill="1" applyBorder="1" applyAlignment="1">
      <alignment horizontal="left" vertical="center"/>
    </xf>
    <xf numFmtId="0" fontId="3" fillId="7" borderId="8"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7" fillId="2" borderId="1" xfId="0" applyFont="1" applyFill="1" applyBorder="1" applyAlignment="1">
      <alignment horizontal="center"/>
    </xf>
    <xf numFmtId="0" fontId="3" fillId="7" borderId="15" xfId="0" applyFont="1" applyFill="1" applyBorder="1" applyAlignment="1">
      <alignment horizontal="left" vertical="top" wrapText="1"/>
    </xf>
    <xf numFmtId="0" fontId="16" fillId="0" borderId="1" xfId="0" applyFont="1" applyBorder="1" applyAlignment="1">
      <alignment horizontal="left"/>
    </xf>
    <xf numFmtId="0" fontId="3" fillId="0" borderId="1" xfId="0" applyFont="1" applyBorder="1" applyAlignment="1">
      <alignment horizontal="left"/>
    </xf>
    <xf numFmtId="0" fontId="7" fillId="2" borderId="5" xfId="0" applyFont="1" applyFill="1" applyBorder="1" applyAlignment="1">
      <alignment horizontal="center"/>
    </xf>
    <xf numFmtId="0" fontId="7" fillId="2" borderId="3" xfId="0" applyFont="1" applyFill="1" applyBorder="1" applyAlignment="1">
      <alignment horizontal="center"/>
    </xf>
    <xf numFmtId="0" fontId="7" fillId="2" borderId="2" xfId="0" applyFont="1" applyFill="1" applyBorder="1" applyAlignment="1">
      <alignment horizontal="center"/>
    </xf>
    <xf numFmtId="0" fontId="3" fillId="7" borderId="6" xfId="0" applyFont="1" applyFill="1" applyBorder="1" applyAlignment="1">
      <alignment horizontal="left" vertical="top" wrapText="1"/>
    </xf>
    <xf numFmtId="0" fontId="3" fillId="7" borderId="0" xfId="0" applyFont="1" applyFill="1" applyAlignment="1">
      <alignment horizontal="left" vertical="top"/>
    </xf>
    <xf numFmtId="0" fontId="3" fillId="7" borderId="4" xfId="0" applyFont="1" applyFill="1" applyBorder="1" applyAlignment="1">
      <alignment horizontal="left" vertical="top"/>
    </xf>
    <xf numFmtId="0" fontId="3" fillId="0" borderId="3" xfId="0" applyFont="1" applyBorder="1" applyAlignment="1">
      <alignment horizontal="left"/>
    </xf>
    <xf numFmtId="0" fontId="3" fillId="0" borderId="2" xfId="0" applyFont="1" applyBorder="1" applyAlignment="1">
      <alignment horizontal="left"/>
    </xf>
    <xf numFmtId="0" fontId="3" fillId="0" borderId="0" xfId="0" applyFont="1" applyAlignment="1">
      <alignment horizontal="left"/>
    </xf>
    <xf numFmtId="0" fontId="3" fillId="0" borderId="4" xfId="0" applyFont="1" applyBorder="1" applyAlignment="1">
      <alignment horizontal="left"/>
    </xf>
    <xf numFmtId="0" fontId="3" fillId="0" borderId="8" xfId="0" applyFont="1" applyBorder="1" applyAlignment="1">
      <alignment horizontal="left"/>
    </xf>
    <xf numFmtId="0" fontId="3" fillId="0" borderId="9" xfId="0" applyFont="1" applyBorder="1" applyAlignment="1">
      <alignment horizontal="left"/>
    </xf>
    <xf numFmtId="0" fontId="3" fillId="7" borderId="0" xfId="0" applyFont="1" applyFill="1" applyAlignment="1">
      <alignment horizontal="left" vertical="top" wrapText="1"/>
    </xf>
    <xf numFmtId="0" fontId="9"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3" fillId="6" borderId="8" xfId="0" applyFont="1" applyFill="1" applyBorder="1" applyAlignment="1">
      <alignment horizontal="center" wrapText="1"/>
    </xf>
    <xf numFmtId="0" fontId="3" fillId="6" borderId="9" xfId="0" applyFont="1" applyFill="1" applyBorder="1" applyAlignment="1">
      <alignment horizontal="center" wrapText="1"/>
    </xf>
    <xf numFmtId="0" fontId="3" fillId="6" borderId="7" xfId="0" applyFont="1" applyFill="1" applyBorder="1" applyAlignment="1">
      <alignment horizontal="center" wrapText="1"/>
    </xf>
    <xf numFmtId="0" fontId="3" fillId="5" borderId="6" xfId="0" applyFont="1" applyFill="1" applyBorder="1" applyAlignment="1">
      <alignment horizontal="left" vertical="top" wrapText="1"/>
    </xf>
    <xf numFmtId="0" fontId="3" fillId="5" borderId="0" xfId="0" applyFont="1" applyFill="1" applyAlignment="1">
      <alignment horizontal="left" vertical="top"/>
    </xf>
    <xf numFmtId="0" fontId="3" fillId="5" borderId="4" xfId="0" applyFont="1" applyFill="1" applyBorder="1" applyAlignment="1">
      <alignment horizontal="left" vertical="top"/>
    </xf>
    <xf numFmtId="0" fontId="3" fillId="6" borderId="3" xfId="0" applyFont="1" applyFill="1" applyBorder="1" applyAlignment="1">
      <alignment horizontal="center"/>
    </xf>
    <xf numFmtId="0" fontId="3" fillId="6" borderId="2" xfId="0" applyFont="1" applyFill="1" applyBorder="1" applyAlignment="1">
      <alignment horizontal="center"/>
    </xf>
    <xf numFmtId="0" fontId="24" fillId="0" borderId="16" xfId="3" applyFont="1" applyBorder="1" applyAlignment="1">
      <alignment horizontal="left"/>
    </xf>
    <xf numFmtId="0" fontId="12" fillId="0" borderId="17" xfId="3" applyFont="1" applyBorder="1"/>
    <xf numFmtId="0" fontId="12" fillId="0" borderId="18" xfId="3" applyFont="1" applyBorder="1"/>
    <xf numFmtId="0" fontId="5" fillId="0" borderId="20" xfId="3" applyFont="1" applyBorder="1" applyAlignment="1">
      <alignment horizontal="left" vertical="top"/>
    </xf>
    <xf numFmtId="0" fontId="12" fillId="0" borderId="21" xfId="3" applyFont="1" applyBorder="1"/>
    <xf numFmtId="0" fontId="12" fillId="0" borderId="22" xfId="3" applyFont="1" applyBorder="1"/>
    <xf numFmtId="0" fontId="12" fillId="0" borderId="23" xfId="3" applyFont="1" applyBorder="1"/>
    <xf numFmtId="0" fontId="21" fillId="0" borderId="0" xfId="3"/>
    <xf numFmtId="0" fontId="12" fillId="0" borderId="24" xfId="3" applyFont="1" applyBorder="1"/>
    <xf numFmtId="0" fontId="12" fillId="0" borderId="25" xfId="3" applyFont="1" applyBorder="1"/>
    <xf numFmtId="0" fontId="12" fillId="0" borderId="26" xfId="3" applyFont="1" applyBorder="1"/>
    <xf numFmtId="0" fontId="12" fillId="0" borderId="27" xfId="3" applyFont="1" applyBorder="1"/>
    <xf numFmtId="0" fontId="22" fillId="10" borderId="0" xfId="3" applyFont="1" applyFill="1" applyAlignment="1">
      <alignment horizontal="center" wrapText="1"/>
    </xf>
    <xf numFmtId="0" fontId="3" fillId="0" borderId="16" xfId="3" applyFont="1" applyBorder="1" applyAlignment="1">
      <alignment vertical="top" wrapText="1"/>
    </xf>
    <xf numFmtId="0" fontId="23" fillId="0" borderId="16" xfId="3" applyFont="1" applyBorder="1" applyAlignment="1">
      <alignment horizontal="center"/>
    </xf>
    <xf numFmtId="0" fontId="5" fillId="0" borderId="0" xfId="0" applyFont="1" applyAlignment="1">
      <alignment horizontal="center" wrapText="1"/>
    </xf>
    <xf numFmtId="0" fontId="5" fillId="0" borderId="4" xfId="0" applyFont="1" applyBorder="1" applyAlignment="1">
      <alignment horizontal="center" wrapText="1"/>
    </xf>
    <xf numFmtId="0" fontId="6" fillId="0" borderId="0" xfId="0" applyFont="1" applyAlignment="1">
      <alignment horizontal="center" wrapText="1"/>
    </xf>
    <xf numFmtId="0" fontId="6" fillId="0" borderId="4" xfId="0" applyFont="1" applyBorder="1" applyAlignment="1">
      <alignment horizontal="center" wrapText="1"/>
    </xf>
    <xf numFmtId="0" fontId="6" fillId="0" borderId="7" xfId="0" applyFont="1" applyBorder="1" applyAlignment="1">
      <alignment vertical="top" wrapText="1"/>
    </xf>
    <xf numFmtId="0" fontId="6" fillId="0" borderId="8" xfId="0" applyFont="1" applyBorder="1" applyAlignment="1">
      <alignment vertical="top" wrapText="1"/>
    </xf>
    <xf numFmtId="0" fontId="6" fillId="0" borderId="9" xfId="0" applyFont="1" applyBorder="1" applyAlignment="1">
      <alignment vertical="top" wrapText="1"/>
    </xf>
    <xf numFmtId="0" fontId="5" fillId="6" borderId="6" xfId="0" applyFont="1" applyFill="1" applyBorder="1" applyAlignment="1">
      <alignment wrapText="1"/>
    </xf>
    <xf numFmtId="0" fontId="5" fillId="6" borderId="0" xfId="0" applyFont="1" applyFill="1" applyAlignment="1">
      <alignment wrapText="1"/>
    </xf>
    <xf numFmtId="0" fontId="5" fillId="6" borderId="4" xfId="0" applyFont="1" applyFill="1" applyBorder="1" applyAlignment="1">
      <alignment wrapText="1"/>
    </xf>
    <xf numFmtId="0" fontId="6" fillId="0" borderId="6"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vertical="top" wrapText="1"/>
    </xf>
    <xf numFmtId="0" fontId="5" fillId="6" borderId="3" xfId="0" applyFont="1" applyFill="1" applyBorder="1" applyAlignment="1">
      <alignment horizontal="center" wrapText="1"/>
    </xf>
    <xf numFmtId="0" fontId="5" fillId="6" borderId="2" xfId="0" applyFont="1" applyFill="1" applyBorder="1" applyAlignment="1">
      <alignment horizontal="center" wrapText="1"/>
    </xf>
    <xf numFmtId="0" fontId="5" fillId="7" borderId="5" xfId="0" applyFont="1" applyFill="1" applyBorder="1" applyAlignment="1">
      <alignment vertical="top" wrapText="1"/>
    </xf>
    <xf numFmtId="0" fontId="5" fillId="7" borderId="3" xfId="0" applyFont="1" applyFill="1" applyBorder="1" applyAlignment="1">
      <alignment vertical="top" wrapText="1"/>
    </xf>
    <xf numFmtId="0" fontId="5" fillId="7" borderId="2" xfId="0" applyFont="1" applyFill="1" applyBorder="1" applyAlignment="1">
      <alignment vertical="top" wrapText="1"/>
    </xf>
    <xf numFmtId="0" fontId="6" fillId="7" borderId="6" xfId="0" applyFont="1" applyFill="1" applyBorder="1" applyAlignment="1">
      <alignment horizontal="center" wrapText="1"/>
    </xf>
    <xf numFmtId="0" fontId="6" fillId="7" borderId="0" xfId="0" applyFont="1" applyFill="1" applyAlignment="1">
      <alignment horizontal="center" wrapText="1"/>
    </xf>
    <xf numFmtId="0" fontId="6" fillId="7" borderId="4" xfId="0" applyFont="1" applyFill="1" applyBorder="1" applyAlignment="1">
      <alignment horizontal="center" wrapText="1"/>
    </xf>
    <xf numFmtId="0" fontId="11" fillId="2" borderId="1" xfId="0" applyFont="1" applyFill="1" applyBorder="1" applyAlignment="1">
      <alignment horizontal="center"/>
    </xf>
    <xf numFmtId="0" fontId="7" fillId="2" borderId="10" xfId="0" applyFont="1" applyFill="1" applyBorder="1" applyAlignment="1">
      <alignment horizontal="center"/>
    </xf>
    <xf numFmtId="0" fontId="7" fillId="2" borderId="11" xfId="0" applyFont="1" applyFill="1" applyBorder="1" applyAlignment="1">
      <alignment horizontal="center"/>
    </xf>
    <xf numFmtId="0" fontId="3" fillId="7" borderId="8" xfId="0" applyFont="1" applyFill="1" applyBorder="1" applyAlignment="1">
      <alignment horizontal="left" vertical="top" wrapText="1"/>
    </xf>
    <xf numFmtId="0" fontId="3" fillId="7" borderId="9" xfId="0" applyFont="1" applyFill="1" applyBorder="1" applyAlignment="1">
      <alignment horizontal="left" vertical="top" wrapText="1"/>
    </xf>
    <xf numFmtId="0" fontId="3" fillId="7" borderId="4" xfId="0" applyFont="1" applyFill="1" applyBorder="1" applyAlignment="1">
      <alignment horizontal="left" vertical="top" wrapText="1"/>
    </xf>
    <xf numFmtId="0" fontId="3" fillId="7" borderId="10" xfId="0" applyFont="1" applyFill="1" applyBorder="1" applyAlignment="1">
      <alignment horizontal="left" vertical="top" wrapText="1"/>
    </xf>
    <xf numFmtId="0" fontId="3" fillId="7" borderId="11" xfId="0" applyFont="1" applyFill="1" applyBorder="1" applyAlignment="1">
      <alignment horizontal="left" vertical="top" wrapText="1"/>
    </xf>
    <xf numFmtId="0" fontId="3" fillId="6" borderId="2" xfId="0" applyFont="1" applyFill="1" applyBorder="1" applyAlignment="1">
      <alignment horizontal="center" wrapText="1"/>
    </xf>
    <xf numFmtId="0" fontId="3" fillId="6" borderId="4" xfId="0" applyFont="1" applyFill="1" applyBorder="1" applyAlignment="1">
      <alignment horizontal="center" wrapText="1"/>
    </xf>
    <xf numFmtId="0" fontId="3" fillId="7" borderId="13" xfId="0" applyFont="1" applyFill="1" applyBorder="1" applyAlignment="1">
      <alignment horizontal="left" vertical="top" wrapText="1"/>
    </xf>
    <xf numFmtId="0" fontId="3" fillId="7" borderId="3" xfId="0" applyFont="1" applyFill="1" applyBorder="1" applyAlignment="1">
      <alignment horizontal="left" vertical="top" wrapText="1"/>
    </xf>
    <xf numFmtId="0" fontId="7" fillId="2" borderId="8" xfId="0" applyFont="1" applyFill="1" applyBorder="1" applyAlignment="1">
      <alignment horizontal="center"/>
    </xf>
    <xf numFmtId="0" fontId="8" fillId="2" borderId="10" xfId="0" applyFont="1" applyFill="1" applyBorder="1" applyAlignment="1">
      <alignment horizontal="center" vertical="top" wrapText="1"/>
    </xf>
    <xf numFmtId="0" fontId="8" fillId="2" borderId="11" xfId="0" applyFont="1" applyFill="1" applyBorder="1" applyAlignment="1">
      <alignment horizontal="center" vertical="top" wrapText="1"/>
    </xf>
    <xf numFmtId="0" fontId="8" fillId="2" borderId="13" xfId="0" applyFont="1" applyFill="1" applyBorder="1" applyAlignment="1">
      <alignment horizontal="center"/>
    </xf>
    <xf numFmtId="0" fontId="8" fillId="2" borderId="10" xfId="0" applyFont="1" applyFill="1" applyBorder="1" applyAlignment="1">
      <alignment horizontal="center"/>
    </xf>
    <xf numFmtId="0" fontId="8" fillId="2" borderId="9" xfId="0" applyFont="1" applyFill="1" applyBorder="1" applyAlignment="1">
      <alignment horizontal="center"/>
    </xf>
    <xf numFmtId="0" fontId="3" fillId="6" borderId="4" xfId="0" applyFont="1" applyFill="1" applyBorder="1" applyAlignment="1">
      <alignment horizontal="center"/>
    </xf>
    <xf numFmtId="0" fontId="3" fillId="6" borderId="9" xfId="0" applyFont="1" applyFill="1" applyBorder="1" applyAlignment="1">
      <alignment horizontal="center"/>
    </xf>
    <xf numFmtId="0" fontId="3" fillId="0" borderId="5" xfId="0" applyFont="1" applyBorder="1" applyAlignment="1">
      <alignment horizontal="left" vertical="top" wrapText="1"/>
    </xf>
    <xf numFmtId="0" fontId="3" fillId="0" borderId="3" xfId="0" applyFont="1" applyBorder="1" applyAlignment="1">
      <alignment horizontal="left" vertical="top"/>
    </xf>
    <xf numFmtId="0" fontId="3" fillId="0" borderId="2" xfId="0" applyFont="1" applyBorder="1" applyAlignment="1">
      <alignment horizontal="left" vertical="top"/>
    </xf>
    <xf numFmtId="0" fontId="3" fillId="0" borderId="6" xfId="0" applyFont="1" applyBorder="1" applyAlignment="1">
      <alignment horizontal="left" vertical="top"/>
    </xf>
    <xf numFmtId="0" fontId="3" fillId="0" borderId="0" xfId="0" applyFont="1" applyAlignment="1">
      <alignment horizontal="left" vertical="top"/>
    </xf>
    <xf numFmtId="0" fontId="3" fillId="0" borderId="4"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9" xfId="0" applyFont="1" applyBorder="1" applyAlignment="1">
      <alignment horizontal="left" vertical="top"/>
    </xf>
    <xf numFmtId="14" fontId="9" fillId="8" borderId="0" xfId="0" applyNumberFormat="1" applyFont="1" applyFill="1" applyAlignment="1">
      <alignment vertical="center"/>
    </xf>
    <xf numFmtId="0" fontId="8" fillId="2" borderId="0" xfId="0" applyFont="1" applyFill="1" applyAlignment="1">
      <alignment vertical="center"/>
    </xf>
    <xf numFmtId="0" fontId="9" fillId="8" borderId="0" xfId="0" applyFont="1" applyFill="1" applyAlignment="1">
      <alignment vertical="center"/>
    </xf>
    <xf numFmtId="0" fontId="3" fillId="7" borderId="6" xfId="0" applyFont="1" applyFill="1" applyBorder="1" applyAlignment="1">
      <alignment horizontal="right"/>
    </xf>
    <xf numFmtId="0" fontId="3" fillId="7" borderId="0" xfId="0" applyFont="1" applyFill="1" applyAlignment="1">
      <alignment horizontal="right"/>
    </xf>
    <xf numFmtId="0" fontId="3" fillId="7" borderId="7" xfId="0" applyFont="1" applyFill="1" applyBorder="1" applyAlignment="1">
      <alignment horizontal="right"/>
    </xf>
    <xf numFmtId="0" fontId="3" fillId="7" borderId="8" xfId="0" applyFont="1" applyFill="1" applyBorder="1" applyAlignment="1">
      <alignment horizontal="right"/>
    </xf>
    <xf numFmtId="0" fontId="9" fillId="6" borderId="5" xfId="0" applyFont="1" applyFill="1" applyBorder="1" applyAlignment="1">
      <alignment horizontal="center"/>
    </xf>
    <xf numFmtId="0" fontId="9" fillId="6" borderId="3" xfId="0" applyFont="1" applyFill="1" applyBorder="1" applyAlignment="1">
      <alignment horizontal="center"/>
    </xf>
    <xf numFmtId="0" fontId="9" fillId="6" borderId="2" xfId="0" applyFont="1" applyFill="1" applyBorder="1" applyAlignment="1">
      <alignment horizontal="center"/>
    </xf>
    <xf numFmtId="0" fontId="3" fillId="7" borderId="3" xfId="0" applyFont="1" applyFill="1" applyBorder="1" applyAlignment="1">
      <alignment horizontal="center"/>
    </xf>
    <xf numFmtId="0" fontId="3" fillId="7" borderId="0" xfId="0" applyFont="1" applyFill="1" applyAlignment="1">
      <alignment horizontal="center"/>
    </xf>
    <xf numFmtId="14" fontId="3" fillId="7" borderId="6" xfId="0" applyNumberFormat="1" applyFont="1" applyFill="1" applyBorder="1" applyAlignment="1">
      <alignment horizontal="right"/>
    </xf>
    <xf numFmtId="14" fontId="3" fillId="7" borderId="0" xfId="0" applyNumberFormat="1" applyFont="1" applyFill="1" applyAlignment="1">
      <alignment horizontal="right"/>
    </xf>
    <xf numFmtId="0" fontId="8" fillId="2" borderId="0" xfId="0" applyFont="1" applyFill="1" applyAlignment="1">
      <alignment horizontal="center" vertical="top" wrapText="1"/>
    </xf>
    <xf numFmtId="0" fontId="8" fillId="2" borderId="8" xfId="0" applyFont="1" applyFill="1" applyBorder="1" applyAlignment="1">
      <alignment horizontal="center" vertical="top" wrapText="1"/>
    </xf>
  </cellXfs>
  <cellStyles count="4">
    <cellStyle name="Normal" xfId="0" builtinId="0"/>
    <cellStyle name="Normal 2" xfId="3" xr:uid="{730E5418-F4AB-6F48-94CC-9ED67CF75C2B}"/>
    <cellStyle name="Normal 6" xfId="2" xr:uid="{994D263B-A1CF-48B2-9CCF-9AA75B0271E8}"/>
    <cellStyle name="Percent" xfId="1" builtinId="5"/>
  </cellStyles>
  <dxfs count="6">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Medium9"/>
  <colors>
    <mruColors>
      <color rgb="FFCFA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a:solidFill>
                  <a:sysClr val="windowText" lastClr="000000"/>
                </a:solidFill>
              </a:rPr>
              <a:t>Progress Monitoring </a:t>
            </a:r>
          </a:p>
        </c:rich>
      </c:tx>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Academic!$B$6</c:f>
              <c:strCache>
                <c:ptCount val="1"/>
                <c:pt idx="0">
                  <c:v>Baseline Phase</c:v>
                </c:pt>
              </c:strCache>
            </c:strRef>
          </c:tx>
          <c:spPr>
            <a:ln w="28575" cap="rnd">
              <a:solidFill>
                <a:schemeClr val="accent1"/>
              </a:solidFill>
              <a:round/>
            </a:ln>
            <a:effectLst/>
          </c:spPr>
          <c:marker>
            <c:symbol val="circle"/>
            <c:size val="5"/>
            <c:spPr>
              <a:solidFill>
                <a:schemeClr val="accent1"/>
              </a:solidFill>
              <a:ln w="50800">
                <a:solidFill>
                  <a:schemeClr val="accent1"/>
                </a:solidFill>
              </a:ln>
              <a:effectLst/>
            </c:spPr>
          </c:marker>
          <c:cat>
            <c:numRef>
              <c:f>Academic!$A$8:$A$53</c:f>
              <c:numCache>
                <c:formatCode>m/d/yy</c:formatCode>
                <c:ptCount val="46"/>
                <c:pt idx="0">
                  <c:v>45926</c:v>
                </c:pt>
                <c:pt idx="1">
                  <c:v>45927</c:v>
                </c:pt>
                <c:pt idx="2">
                  <c:v>45928</c:v>
                </c:pt>
                <c:pt idx="3">
                  <c:v>45929</c:v>
                </c:pt>
                <c:pt idx="4">
                  <c:v>45930</c:v>
                </c:pt>
                <c:pt idx="5">
                  <c:v>45937</c:v>
                </c:pt>
                <c:pt idx="6">
                  <c:v>45944</c:v>
                </c:pt>
                <c:pt idx="7">
                  <c:v>45951</c:v>
                </c:pt>
                <c:pt idx="8">
                  <c:v>45958</c:v>
                </c:pt>
                <c:pt idx="9">
                  <c:v>45965</c:v>
                </c:pt>
                <c:pt idx="10">
                  <c:v>45972</c:v>
                </c:pt>
                <c:pt idx="11">
                  <c:v>45979</c:v>
                </c:pt>
                <c:pt idx="12">
                  <c:v>45986</c:v>
                </c:pt>
                <c:pt idx="13">
                  <c:v>45993</c:v>
                </c:pt>
                <c:pt idx="14">
                  <c:v>46000</c:v>
                </c:pt>
                <c:pt idx="15">
                  <c:v>46007</c:v>
                </c:pt>
                <c:pt idx="16">
                  <c:v>46014</c:v>
                </c:pt>
                <c:pt idx="17">
                  <c:v>46021</c:v>
                </c:pt>
                <c:pt idx="18">
                  <c:v>46028</c:v>
                </c:pt>
                <c:pt idx="19">
                  <c:v>46035</c:v>
                </c:pt>
                <c:pt idx="20">
                  <c:v>46042</c:v>
                </c:pt>
                <c:pt idx="21">
                  <c:v>46049</c:v>
                </c:pt>
                <c:pt idx="22">
                  <c:v>46056</c:v>
                </c:pt>
                <c:pt idx="23">
                  <c:v>46063</c:v>
                </c:pt>
                <c:pt idx="24">
                  <c:v>46070</c:v>
                </c:pt>
                <c:pt idx="25">
                  <c:v>46077</c:v>
                </c:pt>
                <c:pt idx="26">
                  <c:v>46084</c:v>
                </c:pt>
                <c:pt idx="27">
                  <c:v>46091</c:v>
                </c:pt>
                <c:pt idx="28">
                  <c:v>46098</c:v>
                </c:pt>
                <c:pt idx="29">
                  <c:v>46105</c:v>
                </c:pt>
                <c:pt idx="30">
                  <c:v>46112</c:v>
                </c:pt>
                <c:pt idx="31">
                  <c:v>46119</c:v>
                </c:pt>
                <c:pt idx="32">
                  <c:v>46126</c:v>
                </c:pt>
                <c:pt idx="33">
                  <c:v>46133</c:v>
                </c:pt>
                <c:pt idx="34">
                  <c:v>46140</c:v>
                </c:pt>
                <c:pt idx="35">
                  <c:v>46147</c:v>
                </c:pt>
                <c:pt idx="36">
                  <c:v>46154</c:v>
                </c:pt>
                <c:pt idx="37">
                  <c:v>46161</c:v>
                </c:pt>
                <c:pt idx="38">
                  <c:v>46168</c:v>
                </c:pt>
                <c:pt idx="39">
                  <c:v>46175</c:v>
                </c:pt>
                <c:pt idx="40">
                  <c:v>46182</c:v>
                </c:pt>
                <c:pt idx="41">
                  <c:v>46189</c:v>
                </c:pt>
                <c:pt idx="42">
                  <c:v>46196</c:v>
                </c:pt>
                <c:pt idx="43">
                  <c:v>46203</c:v>
                </c:pt>
                <c:pt idx="44">
                  <c:v>46210</c:v>
                </c:pt>
                <c:pt idx="45">
                  <c:v>46217</c:v>
                </c:pt>
              </c:numCache>
            </c:numRef>
          </c:cat>
          <c:val>
            <c:numRef>
              <c:f>Academic!$B$8:$B$53</c:f>
              <c:numCache>
                <c:formatCode>0.00</c:formatCode>
                <c:ptCount val="46"/>
                <c:pt idx="0">
                  <c:v>35</c:v>
                </c:pt>
                <c:pt idx="1">
                  <c:v>34</c:v>
                </c:pt>
                <c:pt idx="2">
                  <c:v>35</c:v>
                </c:pt>
                <c:pt idx="3">
                  <c:v>33</c:v>
                </c:pt>
                <c:pt idx="4">
                  <c:v>34</c:v>
                </c:pt>
              </c:numCache>
            </c:numRef>
          </c:val>
          <c:smooth val="0"/>
          <c:extLst>
            <c:ext xmlns:c16="http://schemas.microsoft.com/office/drawing/2014/chart" uri="{C3380CC4-5D6E-409C-BE32-E72D297353CC}">
              <c16:uniqueId val="{00000000-7196-44E6-B86F-8563D6203BF8}"/>
            </c:ext>
          </c:extLst>
        </c:ser>
        <c:ser>
          <c:idx val="1"/>
          <c:order val="1"/>
          <c:tx>
            <c:strRef>
              <c:f>Academic!$C$6</c:f>
              <c:strCache>
                <c:ptCount val="1"/>
                <c:pt idx="0">
                  <c:v>Intervention Phase</c:v>
                </c:pt>
              </c:strCache>
            </c:strRef>
          </c:tx>
          <c:spPr>
            <a:ln w="28575" cap="rnd">
              <a:solidFill>
                <a:schemeClr val="accent6"/>
              </a:solidFill>
              <a:round/>
            </a:ln>
            <a:effectLst/>
          </c:spPr>
          <c:marker>
            <c:symbol val="circle"/>
            <c:size val="5"/>
            <c:spPr>
              <a:solidFill>
                <a:schemeClr val="accent6"/>
              </a:solidFill>
              <a:ln w="50800">
                <a:solidFill>
                  <a:schemeClr val="accent6"/>
                </a:solidFill>
              </a:ln>
              <a:effectLst/>
            </c:spPr>
          </c:marker>
          <c:cat>
            <c:numRef>
              <c:f>Academic!$A$8:$A$53</c:f>
              <c:numCache>
                <c:formatCode>m/d/yy</c:formatCode>
                <c:ptCount val="46"/>
                <c:pt idx="0">
                  <c:v>45926</c:v>
                </c:pt>
                <c:pt idx="1">
                  <c:v>45927</c:v>
                </c:pt>
                <c:pt idx="2">
                  <c:v>45928</c:v>
                </c:pt>
                <c:pt idx="3">
                  <c:v>45929</c:v>
                </c:pt>
                <c:pt idx="4">
                  <c:v>45930</c:v>
                </c:pt>
                <c:pt idx="5">
                  <c:v>45937</c:v>
                </c:pt>
                <c:pt idx="6">
                  <c:v>45944</c:v>
                </c:pt>
                <c:pt idx="7">
                  <c:v>45951</c:v>
                </c:pt>
                <c:pt idx="8">
                  <c:v>45958</c:v>
                </c:pt>
                <c:pt idx="9">
                  <c:v>45965</c:v>
                </c:pt>
                <c:pt idx="10">
                  <c:v>45972</c:v>
                </c:pt>
                <c:pt idx="11">
                  <c:v>45979</c:v>
                </c:pt>
                <c:pt idx="12">
                  <c:v>45986</c:v>
                </c:pt>
                <c:pt idx="13">
                  <c:v>45993</c:v>
                </c:pt>
                <c:pt idx="14">
                  <c:v>46000</c:v>
                </c:pt>
                <c:pt idx="15">
                  <c:v>46007</c:v>
                </c:pt>
                <c:pt idx="16">
                  <c:v>46014</c:v>
                </c:pt>
                <c:pt idx="17">
                  <c:v>46021</c:v>
                </c:pt>
                <c:pt idx="18">
                  <c:v>46028</c:v>
                </c:pt>
                <c:pt idx="19">
                  <c:v>46035</c:v>
                </c:pt>
                <c:pt idx="20">
                  <c:v>46042</c:v>
                </c:pt>
                <c:pt idx="21">
                  <c:v>46049</c:v>
                </c:pt>
                <c:pt idx="22">
                  <c:v>46056</c:v>
                </c:pt>
                <c:pt idx="23">
                  <c:v>46063</c:v>
                </c:pt>
                <c:pt idx="24">
                  <c:v>46070</c:v>
                </c:pt>
                <c:pt idx="25">
                  <c:v>46077</c:v>
                </c:pt>
                <c:pt idx="26">
                  <c:v>46084</c:v>
                </c:pt>
                <c:pt idx="27">
                  <c:v>46091</c:v>
                </c:pt>
                <c:pt idx="28">
                  <c:v>46098</c:v>
                </c:pt>
                <c:pt idx="29">
                  <c:v>46105</c:v>
                </c:pt>
                <c:pt idx="30">
                  <c:v>46112</c:v>
                </c:pt>
                <c:pt idx="31">
                  <c:v>46119</c:v>
                </c:pt>
                <c:pt idx="32">
                  <c:v>46126</c:v>
                </c:pt>
                <c:pt idx="33">
                  <c:v>46133</c:v>
                </c:pt>
                <c:pt idx="34">
                  <c:v>46140</c:v>
                </c:pt>
                <c:pt idx="35">
                  <c:v>46147</c:v>
                </c:pt>
                <c:pt idx="36">
                  <c:v>46154</c:v>
                </c:pt>
                <c:pt idx="37">
                  <c:v>46161</c:v>
                </c:pt>
                <c:pt idx="38">
                  <c:v>46168</c:v>
                </c:pt>
                <c:pt idx="39">
                  <c:v>46175</c:v>
                </c:pt>
                <c:pt idx="40">
                  <c:v>46182</c:v>
                </c:pt>
                <c:pt idx="41">
                  <c:v>46189</c:v>
                </c:pt>
                <c:pt idx="42">
                  <c:v>46196</c:v>
                </c:pt>
                <c:pt idx="43">
                  <c:v>46203</c:v>
                </c:pt>
                <c:pt idx="44">
                  <c:v>46210</c:v>
                </c:pt>
                <c:pt idx="45">
                  <c:v>46217</c:v>
                </c:pt>
              </c:numCache>
            </c:numRef>
          </c:cat>
          <c:val>
            <c:numRef>
              <c:f>Academic!$C$8:$C$53</c:f>
              <c:numCache>
                <c:formatCode>0.00</c:formatCode>
                <c:ptCount val="46"/>
                <c:pt idx="5">
                  <c:v>37</c:v>
                </c:pt>
                <c:pt idx="6">
                  <c:v>39</c:v>
                </c:pt>
                <c:pt idx="7">
                  <c:v>40</c:v>
                </c:pt>
                <c:pt idx="8">
                  <c:v>43</c:v>
                </c:pt>
                <c:pt idx="9">
                  <c:v>45</c:v>
                </c:pt>
                <c:pt idx="10">
                  <c:v>46</c:v>
                </c:pt>
                <c:pt idx="11">
                  <c:v>48</c:v>
                </c:pt>
                <c:pt idx="12">
                  <c:v>49</c:v>
                </c:pt>
                <c:pt idx="13">
                  <c:v>51</c:v>
                </c:pt>
                <c:pt idx="14">
                  <c:v>53</c:v>
                </c:pt>
                <c:pt idx="15">
                  <c:v>55</c:v>
                </c:pt>
                <c:pt idx="16">
                  <c:v>56</c:v>
                </c:pt>
                <c:pt idx="17">
                  <c:v>57</c:v>
                </c:pt>
                <c:pt idx="18">
                  <c:v>58</c:v>
                </c:pt>
                <c:pt idx="19">
                  <c:v>59</c:v>
                </c:pt>
                <c:pt idx="20">
                  <c:v>60</c:v>
                </c:pt>
                <c:pt idx="21">
                  <c:v>61</c:v>
                </c:pt>
                <c:pt idx="22">
                  <c:v>62</c:v>
                </c:pt>
                <c:pt idx="23">
                  <c:v>62</c:v>
                </c:pt>
              </c:numCache>
            </c:numRef>
          </c:val>
          <c:smooth val="0"/>
          <c:extLst>
            <c:ext xmlns:c16="http://schemas.microsoft.com/office/drawing/2014/chart" uri="{C3380CC4-5D6E-409C-BE32-E72D297353CC}">
              <c16:uniqueId val="{00000001-7196-44E6-B86F-8563D6203BF8}"/>
            </c:ext>
          </c:extLst>
        </c:ser>
        <c:dLbls>
          <c:showLegendKey val="0"/>
          <c:showVal val="0"/>
          <c:showCatName val="0"/>
          <c:showSerName val="0"/>
          <c:showPercent val="0"/>
          <c:showBubbleSize val="0"/>
        </c:dLbls>
        <c:marker val="1"/>
        <c:smooth val="0"/>
        <c:axId val="2058415423"/>
        <c:axId val="2058406687"/>
      </c:lineChart>
      <c:catAx>
        <c:axId val="205841542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Date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mm/dd/yy;@" sourceLinked="0"/>
        <c:majorTickMark val="out"/>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58406687"/>
        <c:crosses val="autoZero"/>
        <c:auto val="0"/>
        <c:lblAlgn val="ctr"/>
        <c:lblOffset val="100"/>
        <c:noMultiLvlLbl val="1"/>
      </c:catAx>
      <c:valAx>
        <c:axId val="2058406687"/>
        <c:scaling>
          <c:orientation val="minMax"/>
        </c:scaling>
        <c:delete val="0"/>
        <c:axPos val="l"/>
        <c:majorGridlines>
          <c:spPr>
            <a:ln w="9525" cap="flat" cmpd="sng" algn="ctr">
              <a:noFill/>
              <a:round/>
            </a:ln>
            <a:effectLst/>
          </c:spPr>
        </c:majorGridlines>
        <c:title>
          <c:tx>
            <c:strRef>
              <c:f>Academic!$B$5:$C$5</c:f>
              <c:strCache>
                <c:ptCount val="2"/>
                <c:pt idx="0">
                  <c:v>[enter academic indicator here]</c:v>
                </c:pt>
              </c:strCache>
            </c:strRef>
          </c:tx>
          <c:layout>
            <c:manualLayout>
              <c:xMode val="edge"/>
              <c:yMode val="edge"/>
              <c:x val="1.0158739951825315E-2"/>
              <c:y val="0.2887068876253247"/>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584154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r>
              <a:rPr lang="en-US">
                <a:solidFill>
                  <a:schemeClr val="tx1"/>
                </a:solidFill>
              </a:rPr>
              <a:t>Progress Monitoring (Duration</a:t>
            </a:r>
            <a:r>
              <a:rPr lang="en-US" baseline="0">
                <a:solidFill>
                  <a:schemeClr val="tx1"/>
                </a:solidFill>
              </a:rPr>
              <a:t>)</a:t>
            </a:r>
            <a:endParaRPr lang="en-US">
              <a:solidFill>
                <a:schemeClr val="tx1"/>
              </a:solidFill>
            </a:endParaRP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Duration!$B$6</c:f>
              <c:strCache>
                <c:ptCount val="1"/>
                <c:pt idx="0">
                  <c:v>Baseline and Withdrawal Phases</c:v>
                </c:pt>
              </c:strCache>
            </c:strRef>
          </c:tx>
          <c:spPr>
            <a:ln w="28575" cap="rnd">
              <a:solidFill>
                <a:schemeClr val="accent1"/>
              </a:solidFill>
              <a:round/>
            </a:ln>
            <a:effectLst/>
          </c:spPr>
          <c:marker>
            <c:symbol val="circle"/>
            <c:size val="5"/>
            <c:spPr>
              <a:solidFill>
                <a:schemeClr val="accent1"/>
              </a:solidFill>
              <a:ln w="50800">
                <a:solidFill>
                  <a:schemeClr val="accent1"/>
                </a:solidFill>
              </a:ln>
              <a:effectLst/>
            </c:spPr>
          </c:marker>
          <c:cat>
            <c:numRef>
              <c:f>Duration!$A$8:$A$53</c:f>
              <c:numCache>
                <c:formatCode>mm/dd/yy;@</c:formatCode>
                <c:ptCount val="46"/>
                <c:pt idx="0">
                  <c:v>44466</c:v>
                </c:pt>
                <c:pt idx="1">
                  <c:v>44467</c:v>
                </c:pt>
                <c:pt idx="2">
                  <c:v>44468</c:v>
                </c:pt>
                <c:pt idx="3">
                  <c:v>44469</c:v>
                </c:pt>
                <c:pt idx="4">
                  <c:v>44470</c:v>
                </c:pt>
                <c:pt idx="5">
                  <c:v>44473</c:v>
                </c:pt>
                <c:pt idx="6">
                  <c:v>44474</c:v>
                </c:pt>
                <c:pt idx="7">
                  <c:v>44475</c:v>
                </c:pt>
                <c:pt idx="8">
                  <c:v>44476</c:v>
                </c:pt>
                <c:pt idx="9">
                  <c:v>44477</c:v>
                </c:pt>
                <c:pt idx="10">
                  <c:v>44480</c:v>
                </c:pt>
                <c:pt idx="11">
                  <c:v>44481</c:v>
                </c:pt>
                <c:pt idx="12">
                  <c:v>44482</c:v>
                </c:pt>
                <c:pt idx="13">
                  <c:v>44483</c:v>
                </c:pt>
                <c:pt idx="14">
                  <c:v>44484</c:v>
                </c:pt>
                <c:pt idx="15">
                  <c:v>44487</c:v>
                </c:pt>
                <c:pt idx="16">
                  <c:v>44488</c:v>
                </c:pt>
                <c:pt idx="17">
                  <c:v>44489</c:v>
                </c:pt>
                <c:pt idx="18">
                  <c:v>44490</c:v>
                </c:pt>
                <c:pt idx="19">
                  <c:v>44491</c:v>
                </c:pt>
                <c:pt idx="20">
                  <c:v>44492</c:v>
                </c:pt>
                <c:pt idx="21">
                  <c:v>44493</c:v>
                </c:pt>
                <c:pt idx="22">
                  <c:v>44494</c:v>
                </c:pt>
                <c:pt idx="23">
                  <c:v>44495</c:v>
                </c:pt>
                <c:pt idx="24">
                  <c:v>44496</c:v>
                </c:pt>
                <c:pt idx="25">
                  <c:v>44497</c:v>
                </c:pt>
                <c:pt idx="26">
                  <c:v>44498</c:v>
                </c:pt>
                <c:pt idx="27">
                  <c:v>44499</c:v>
                </c:pt>
                <c:pt idx="28">
                  <c:v>44500</c:v>
                </c:pt>
                <c:pt idx="29">
                  <c:v>44501</c:v>
                </c:pt>
                <c:pt idx="30">
                  <c:v>44502</c:v>
                </c:pt>
                <c:pt idx="31">
                  <c:v>44503</c:v>
                </c:pt>
                <c:pt idx="32">
                  <c:v>44504</c:v>
                </c:pt>
                <c:pt idx="33">
                  <c:v>44505</c:v>
                </c:pt>
                <c:pt idx="34">
                  <c:v>44506</c:v>
                </c:pt>
                <c:pt idx="35">
                  <c:v>44507</c:v>
                </c:pt>
                <c:pt idx="36">
                  <c:v>44508</c:v>
                </c:pt>
                <c:pt idx="37">
                  <c:v>44509</c:v>
                </c:pt>
                <c:pt idx="38">
                  <c:v>44510</c:v>
                </c:pt>
                <c:pt idx="39">
                  <c:v>44511</c:v>
                </c:pt>
                <c:pt idx="40">
                  <c:v>44512</c:v>
                </c:pt>
                <c:pt idx="41">
                  <c:v>44513</c:v>
                </c:pt>
                <c:pt idx="42">
                  <c:v>44514</c:v>
                </c:pt>
                <c:pt idx="43">
                  <c:v>44515</c:v>
                </c:pt>
                <c:pt idx="44">
                  <c:v>44516</c:v>
                </c:pt>
                <c:pt idx="45">
                  <c:v>44517</c:v>
                </c:pt>
              </c:numCache>
            </c:numRef>
          </c:cat>
          <c:val>
            <c:numRef>
              <c:f>Duration!$B$8:$B$53</c:f>
              <c:numCache>
                <c:formatCode>General</c:formatCode>
                <c:ptCount val="46"/>
                <c:pt idx="0">
                  <c:v>10</c:v>
                </c:pt>
                <c:pt idx="1">
                  <c:v>25</c:v>
                </c:pt>
                <c:pt idx="2">
                  <c:v>15</c:v>
                </c:pt>
                <c:pt idx="3">
                  <c:v>15</c:v>
                </c:pt>
                <c:pt idx="4">
                  <c:v>30</c:v>
                </c:pt>
                <c:pt idx="11">
                  <c:v>20</c:v>
                </c:pt>
                <c:pt idx="12">
                  <c:v>25</c:v>
                </c:pt>
                <c:pt idx="13">
                  <c:v>19</c:v>
                </c:pt>
                <c:pt idx="14">
                  <c:v>24</c:v>
                </c:pt>
                <c:pt idx="15">
                  <c:v>26</c:v>
                </c:pt>
              </c:numCache>
            </c:numRef>
          </c:val>
          <c:smooth val="0"/>
          <c:extLst>
            <c:ext xmlns:c16="http://schemas.microsoft.com/office/drawing/2014/chart" uri="{C3380CC4-5D6E-409C-BE32-E72D297353CC}">
              <c16:uniqueId val="{00000000-24EB-7647-BE3E-B0A94E377902}"/>
            </c:ext>
          </c:extLst>
        </c:ser>
        <c:ser>
          <c:idx val="1"/>
          <c:order val="1"/>
          <c:tx>
            <c:strRef>
              <c:f>Duration!$C$6</c:f>
              <c:strCache>
                <c:ptCount val="1"/>
                <c:pt idx="0">
                  <c:v>Intervention Phases</c:v>
                </c:pt>
              </c:strCache>
            </c:strRef>
          </c:tx>
          <c:spPr>
            <a:ln w="28575" cap="rnd">
              <a:solidFill>
                <a:schemeClr val="accent6"/>
              </a:solidFill>
              <a:round/>
            </a:ln>
            <a:effectLst/>
          </c:spPr>
          <c:marker>
            <c:symbol val="circle"/>
            <c:size val="5"/>
            <c:spPr>
              <a:solidFill>
                <a:schemeClr val="accent6"/>
              </a:solidFill>
              <a:ln w="50800">
                <a:solidFill>
                  <a:schemeClr val="accent6"/>
                </a:solidFill>
              </a:ln>
              <a:effectLst/>
            </c:spPr>
          </c:marker>
          <c:cat>
            <c:numRef>
              <c:f>Duration!$A$8:$A$53</c:f>
              <c:numCache>
                <c:formatCode>mm/dd/yy;@</c:formatCode>
                <c:ptCount val="46"/>
                <c:pt idx="0">
                  <c:v>44466</c:v>
                </c:pt>
                <c:pt idx="1">
                  <c:v>44467</c:v>
                </c:pt>
                <c:pt idx="2">
                  <c:v>44468</c:v>
                </c:pt>
                <c:pt idx="3">
                  <c:v>44469</c:v>
                </c:pt>
                <c:pt idx="4">
                  <c:v>44470</c:v>
                </c:pt>
                <c:pt idx="5">
                  <c:v>44473</c:v>
                </c:pt>
                <c:pt idx="6">
                  <c:v>44474</c:v>
                </c:pt>
                <c:pt idx="7">
                  <c:v>44475</c:v>
                </c:pt>
                <c:pt idx="8">
                  <c:v>44476</c:v>
                </c:pt>
                <c:pt idx="9">
                  <c:v>44477</c:v>
                </c:pt>
                <c:pt idx="10">
                  <c:v>44480</c:v>
                </c:pt>
                <c:pt idx="11">
                  <c:v>44481</c:v>
                </c:pt>
                <c:pt idx="12">
                  <c:v>44482</c:v>
                </c:pt>
                <c:pt idx="13">
                  <c:v>44483</c:v>
                </c:pt>
                <c:pt idx="14">
                  <c:v>44484</c:v>
                </c:pt>
                <c:pt idx="15">
                  <c:v>44487</c:v>
                </c:pt>
                <c:pt idx="16">
                  <c:v>44488</c:v>
                </c:pt>
                <c:pt idx="17">
                  <c:v>44489</c:v>
                </c:pt>
                <c:pt idx="18">
                  <c:v>44490</c:v>
                </c:pt>
                <c:pt idx="19">
                  <c:v>44491</c:v>
                </c:pt>
                <c:pt idx="20">
                  <c:v>44492</c:v>
                </c:pt>
                <c:pt idx="21">
                  <c:v>44493</c:v>
                </c:pt>
                <c:pt idx="22">
                  <c:v>44494</c:v>
                </c:pt>
                <c:pt idx="23">
                  <c:v>44495</c:v>
                </c:pt>
                <c:pt idx="24">
                  <c:v>44496</c:v>
                </c:pt>
                <c:pt idx="25">
                  <c:v>44497</c:v>
                </c:pt>
                <c:pt idx="26">
                  <c:v>44498</c:v>
                </c:pt>
                <c:pt idx="27">
                  <c:v>44499</c:v>
                </c:pt>
                <c:pt idx="28">
                  <c:v>44500</c:v>
                </c:pt>
                <c:pt idx="29">
                  <c:v>44501</c:v>
                </c:pt>
                <c:pt idx="30">
                  <c:v>44502</c:v>
                </c:pt>
                <c:pt idx="31">
                  <c:v>44503</c:v>
                </c:pt>
                <c:pt idx="32">
                  <c:v>44504</c:v>
                </c:pt>
                <c:pt idx="33">
                  <c:v>44505</c:v>
                </c:pt>
                <c:pt idx="34">
                  <c:v>44506</c:v>
                </c:pt>
                <c:pt idx="35">
                  <c:v>44507</c:v>
                </c:pt>
                <c:pt idx="36">
                  <c:v>44508</c:v>
                </c:pt>
                <c:pt idx="37">
                  <c:v>44509</c:v>
                </c:pt>
                <c:pt idx="38">
                  <c:v>44510</c:v>
                </c:pt>
                <c:pt idx="39">
                  <c:v>44511</c:v>
                </c:pt>
                <c:pt idx="40">
                  <c:v>44512</c:v>
                </c:pt>
                <c:pt idx="41">
                  <c:v>44513</c:v>
                </c:pt>
                <c:pt idx="42">
                  <c:v>44514</c:v>
                </c:pt>
                <c:pt idx="43">
                  <c:v>44515</c:v>
                </c:pt>
                <c:pt idx="44">
                  <c:v>44516</c:v>
                </c:pt>
                <c:pt idx="45">
                  <c:v>44517</c:v>
                </c:pt>
              </c:numCache>
            </c:numRef>
          </c:cat>
          <c:val>
            <c:numRef>
              <c:f>Duration!$C$8:$C$53</c:f>
              <c:numCache>
                <c:formatCode>General</c:formatCode>
                <c:ptCount val="46"/>
                <c:pt idx="5">
                  <c:v>5</c:v>
                </c:pt>
                <c:pt idx="6">
                  <c:v>10</c:v>
                </c:pt>
                <c:pt idx="7">
                  <c:v>5</c:v>
                </c:pt>
                <c:pt idx="8">
                  <c:v>2</c:v>
                </c:pt>
                <c:pt idx="9">
                  <c:v>0</c:v>
                </c:pt>
                <c:pt idx="10">
                  <c:v>0</c:v>
                </c:pt>
                <c:pt idx="16">
                  <c:v>10</c:v>
                </c:pt>
                <c:pt idx="17">
                  <c:v>2</c:v>
                </c:pt>
                <c:pt idx="18">
                  <c:v>0</c:v>
                </c:pt>
                <c:pt idx="19">
                  <c:v>3</c:v>
                </c:pt>
                <c:pt idx="20">
                  <c:v>2</c:v>
                </c:pt>
                <c:pt idx="21">
                  <c:v>2</c:v>
                </c:pt>
                <c:pt idx="22">
                  <c:v>4</c:v>
                </c:pt>
                <c:pt idx="23">
                  <c:v>0</c:v>
                </c:pt>
                <c:pt idx="24">
                  <c:v>0</c:v>
                </c:pt>
                <c:pt idx="25">
                  <c:v>0</c:v>
                </c:pt>
                <c:pt idx="26">
                  <c:v>3</c:v>
                </c:pt>
                <c:pt idx="27">
                  <c:v>0</c:v>
                </c:pt>
                <c:pt idx="28">
                  <c:v>0</c:v>
                </c:pt>
              </c:numCache>
            </c:numRef>
          </c:val>
          <c:smooth val="0"/>
          <c:extLst>
            <c:ext xmlns:c16="http://schemas.microsoft.com/office/drawing/2014/chart" uri="{C3380CC4-5D6E-409C-BE32-E72D297353CC}">
              <c16:uniqueId val="{00000001-24EB-7647-BE3E-B0A94E377902}"/>
            </c:ext>
          </c:extLst>
        </c:ser>
        <c:dLbls>
          <c:showLegendKey val="0"/>
          <c:showVal val="0"/>
          <c:showCatName val="0"/>
          <c:showSerName val="0"/>
          <c:showPercent val="0"/>
          <c:showBubbleSize val="0"/>
        </c:dLbls>
        <c:marker val="1"/>
        <c:smooth val="0"/>
        <c:axId val="2058415423"/>
        <c:axId val="2058406687"/>
      </c:lineChart>
      <c:catAx>
        <c:axId val="205841542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Date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mm/dd/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06687"/>
        <c:crosses val="autoZero"/>
        <c:auto val="0"/>
        <c:lblAlgn val="ctr"/>
        <c:lblOffset val="100"/>
        <c:noMultiLvlLbl val="0"/>
      </c:catAx>
      <c:valAx>
        <c:axId val="2058406687"/>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Duration (minutes)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154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r>
              <a:rPr lang="en-US">
                <a:solidFill>
                  <a:schemeClr val="tx1"/>
                </a:solidFill>
              </a:rPr>
              <a:t>Progress Monitoring (Latency</a:t>
            </a:r>
            <a:r>
              <a:rPr lang="en-US" baseline="0">
                <a:solidFill>
                  <a:schemeClr val="tx1"/>
                </a:solidFill>
              </a:rPr>
              <a:t>)</a:t>
            </a:r>
            <a:endParaRPr lang="en-US">
              <a:solidFill>
                <a:schemeClr val="tx1"/>
              </a:solidFill>
            </a:endParaRP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Latency!$B$7</c:f>
              <c:strCache>
                <c:ptCount val="1"/>
                <c:pt idx="0">
                  <c:v>Mean latency (seconds)</c:v>
                </c:pt>
              </c:strCache>
            </c:strRef>
          </c:tx>
          <c:spPr>
            <a:ln w="28575" cap="rnd">
              <a:solidFill>
                <a:schemeClr val="tx2"/>
              </a:solidFill>
              <a:round/>
            </a:ln>
            <a:effectLst/>
          </c:spPr>
          <c:marker>
            <c:symbol val="circle"/>
            <c:size val="5"/>
            <c:spPr>
              <a:solidFill>
                <a:schemeClr val="tx2"/>
              </a:solidFill>
              <a:ln w="50800">
                <a:solidFill>
                  <a:schemeClr val="tx2"/>
                </a:solidFill>
              </a:ln>
              <a:effectLst/>
            </c:spPr>
          </c:marker>
          <c:cat>
            <c:numRef>
              <c:f>Duration!$A$8:$A$53</c:f>
              <c:numCache>
                <c:formatCode>mm/dd/yy;@</c:formatCode>
                <c:ptCount val="46"/>
                <c:pt idx="0">
                  <c:v>44466</c:v>
                </c:pt>
                <c:pt idx="1">
                  <c:v>44467</c:v>
                </c:pt>
                <c:pt idx="2">
                  <c:v>44468</c:v>
                </c:pt>
                <c:pt idx="3">
                  <c:v>44469</c:v>
                </c:pt>
                <c:pt idx="4">
                  <c:v>44470</c:v>
                </c:pt>
                <c:pt idx="5">
                  <c:v>44473</c:v>
                </c:pt>
                <c:pt idx="6">
                  <c:v>44474</c:v>
                </c:pt>
                <c:pt idx="7">
                  <c:v>44475</c:v>
                </c:pt>
                <c:pt idx="8">
                  <c:v>44476</c:v>
                </c:pt>
                <c:pt idx="9">
                  <c:v>44477</c:v>
                </c:pt>
                <c:pt idx="10">
                  <c:v>44480</c:v>
                </c:pt>
                <c:pt idx="11">
                  <c:v>44481</c:v>
                </c:pt>
                <c:pt idx="12">
                  <c:v>44482</c:v>
                </c:pt>
                <c:pt idx="13">
                  <c:v>44483</c:v>
                </c:pt>
                <c:pt idx="14">
                  <c:v>44484</c:v>
                </c:pt>
                <c:pt idx="15">
                  <c:v>44487</c:v>
                </c:pt>
                <c:pt idx="16">
                  <c:v>44488</c:v>
                </c:pt>
                <c:pt idx="17">
                  <c:v>44489</c:v>
                </c:pt>
                <c:pt idx="18">
                  <c:v>44490</c:v>
                </c:pt>
                <c:pt idx="19">
                  <c:v>44491</c:v>
                </c:pt>
                <c:pt idx="20">
                  <c:v>44492</c:v>
                </c:pt>
                <c:pt idx="21">
                  <c:v>44493</c:v>
                </c:pt>
                <c:pt idx="22">
                  <c:v>44494</c:v>
                </c:pt>
                <c:pt idx="23">
                  <c:v>44495</c:v>
                </c:pt>
                <c:pt idx="24">
                  <c:v>44496</c:v>
                </c:pt>
                <c:pt idx="25">
                  <c:v>44497</c:v>
                </c:pt>
                <c:pt idx="26">
                  <c:v>44498</c:v>
                </c:pt>
                <c:pt idx="27">
                  <c:v>44499</c:v>
                </c:pt>
                <c:pt idx="28">
                  <c:v>44500</c:v>
                </c:pt>
                <c:pt idx="29">
                  <c:v>44501</c:v>
                </c:pt>
                <c:pt idx="30">
                  <c:v>44502</c:v>
                </c:pt>
                <c:pt idx="31">
                  <c:v>44503</c:v>
                </c:pt>
                <c:pt idx="32">
                  <c:v>44504</c:v>
                </c:pt>
                <c:pt idx="33">
                  <c:v>44505</c:v>
                </c:pt>
                <c:pt idx="34">
                  <c:v>44506</c:v>
                </c:pt>
                <c:pt idx="35">
                  <c:v>44507</c:v>
                </c:pt>
                <c:pt idx="36">
                  <c:v>44508</c:v>
                </c:pt>
                <c:pt idx="37">
                  <c:v>44509</c:v>
                </c:pt>
                <c:pt idx="38">
                  <c:v>44510</c:v>
                </c:pt>
                <c:pt idx="39">
                  <c:v>44511</c:v>
                </c:pt>
                <c:pt idx="40">
                  <c:v>44512</c:v>
                </c:pt>
                <c:pt idx="41">
                  <c:v>44513</c:v>
                </c:pt>
                <c:pt idx="42">
                  <c:v>44514</c:v>
                </c:pt>
                <c:pt idx="43">
                  <c:v>44515</c:v>
                </c:pt>
                <c:pt idx="44">
                  <c:v>44516</c:v>
                </c:pt>
                <c:pt idx="45">
                  <c:v>44517</c:v>
                </c:pt>
              </c:numCache>
            </c:numRef>
          </c:cat>
          <c:val>
            <c:numRef>
              <c:f>Latency!$B$8:$B$53</c:f>
              <c:numCache>
                <c:formatCode>0.00</c:formatCode>
                <c:ptCount val="46"/>
                <c:pt idx="0">
                  <c:v>49.111111111111114</c:v>
                </c:pt>
                <c:pt idx="1">
                  <c:v>51.666666666666664</c:v>
                </c:pt>
                <c:pt idx="2">
                  <c:v>56</c:v>
                </c:pt>
                <c:pt idx="3">
                  <c:v>47.875</c:v>
                </c:pt>
                <c:pt idx="4">
                  <c:v>66.444444444444443</c:v>
                </c:pt>
                <c:pt idx="10">
                  <c:v>73.25</c:v>
                </c:pt>
                <c:pt idx="11">
                  <c:v>56.833333333333336</c:v>
                </c:pt>
                <c:pt idx="12">
                  <c:v>61.600000000000009</c:v>
                </c:pt>
                <c:pt idx="13">
                  <c:v>52.662500000000001</c:v>
                </c:pt>
                <c:pt idx="14">
                  <c:v>54.02</c:v>
                </c:pt>
              </c:numCache>
            </c:numRef>
          </c:val>
          <c:smooth val="0"/>
          <c:extLst>
            <c:ext xmlns:c16="http://schemas.microsoft.com/office/drawing/2014/chart" uri="{C3380CC4-5D6E-409C-BE32-E72D297353CC}">
              <c16:uniqueId val="{00000000-9F13-D847-9F9D-72E7F33EAB0D}"/>
            </c:ext>
          </c:extLst>
        </c:ser>
        <c:ser>
          <c:idx val="4"/>
          <c:order val="1"/>
          <c:tx>
            <c:strRef>
              <c:f>Latency!$F$7</c:f>
              <c:strCache>
                <c:ptCount val="1"/>
                <c:pt idx="0">
                  <c:v>Mean latency (seconds)</c:v>
                </c:pt>
              </c:strCache>
            </c:strRef>
          </c:tx>
          <c:spPr>
            <a:ln w="28575" cap="rnd">
              <a:solidFill>
                <a:schemeClr val="tx2"/>
              </a:solidFill>
              <a:round/>
            </a:ln>
            <a:effectLst/>
          </c:spPr>
          <c:marker>
            <c:symbol val="circle"/>
            <c:size val="5"/>
            <c:spPr>
              <a:solidFill>
                <a:schemeClr val="accent5"/>
              </a:solidFill>
              <a:ln w="50800">
                <a:solidFill>
                  <a:schemeClr val="tx2"/>
                </a:solidFill>
              </a:ln>
              <a:effectLst/>
            </c:spPr>
          </c:marker>
          <c:val>
            <c:numRef>
              <c:f>Latency!$F$8:$F$53</c:f>
              <c:numCache>
                <c:formatCode>0.00</c:formatCode>
                <c:ptCount val="46"/>
                <c:pt idx="5">
                  <c:v>19.5</c:v>
                </c:pt>
                <c:pt idx="6">
                  <c:v>20</c:v>
                </c:pt>
                <c:pt idx="7">
                  <c:v>14.4</c:v>
                </c:pt>
                <c:pt idx="8">
                  <c:v>16.399999999999999</c:v>
                </c:pt>
                <c:pt idx="9">
                  <c:v>14.333333333333334</c:v>
                </c:pt>
                <c:pt idx="15">
                  <c:v>19.5</c:v>
                </c:pt>
                <c:pt idx="16">
                  <c:v>20</c:v>
                </c:pt>
                <c:pt idx="17">
                  <c:v>14.4</c:v>
                </c:pt>
                <c:pt idx="18">
                  <c:v>16.399999999999999</c:v>
                </c:pt>
                <c:pt idx="19">
                  <c:v>14.333333333333334</c:v>
                </c:pt>
                <c:pt idx="20">
                  <c:v>9.75</c:v>
                </c:pt>
                <c:pt idx="21">
                  <c:v>10.6</c:v>
                </c:pt>
                <c:pt idx="22">
                  <c:v>8.6666666666666661</c:v>
                </c:pt>
                <c:pt idx="23">
                  <c:v>11</c:v>
                </c:pt>
                <c:pt idx="24">
                  <c:v>11.8</c:v>
                </c:pt>
                <c:pt idx="25">
                  <c:v>10.428571428571429</c:v>
                </c:pt>
                <c:pt idx="26">
                  <c:v>11.375</c:v>
                </c:pt>
                <c:pt idx="27">
                  <c:v>22.666666666666668</c:v>
                </c:pt>
                <c:pt idx="28">
                  <c:v>23</c:v>
                </c:pt>
                <c:pt idx="29">
                  <c:v>11.125</c:v>
                </c:pt>
              </c:numCache>
            </c:numRef>
          </c:val>
          <c:smooth val="0"/>
          <c:extLst>
            <c:ext xmlns:c16="http://schemas.microsoft.com/office/drawing/2014/chart" uri="{C3380CC4-5D6E-409C-BE32-E72D297353CC}">
              <c16:uniqueId val="{00000001-9F13-D847-9F9D-72E7F33EAB0D}"/>
            </c:ext>
          </c:extLst>
        </c:ser>
        <c:ser>
          <c:idx val="1"/>
          <c:order val="2"/>
          <c:tx>
            <c:strRef>
              <c:f>Latency!$C$7</c:f>
              <c:strCache>
                <c:ptCount val="1"/>
                <c:pt idx="0">
                  <c:v>Median latency (seconds)</c:v>
                </c:pt>
              </c:strCache>
            </c:strRef>
          </c:tx>
          <c:spPr>
            <a:ln w="28575" cap="rnd">
              <a:solidFill>
                <a:schemeClr val="accent2">
                  <a:lumMod val="75000"/>
                </a:schemeClr>
              </a:solidFill>
              <a:round/>
            </a:ln>
            <a:effectLst/>
          </c:spPr>
          <c:marker>
            <c:symbol val="circle"/>
            <c:size val="5"/>
            <c:spPr>
              <a:solidFill>
                <a:schemeClr val="accent2">
                  <a:lumMod val="75000"/>
                </a:schemeClr>
              </a:solidFill>
              <a:ln w="50800">
                <a:solidFill>
                  <a:schemeClr val="accent2">
                    <a:lumMod val="75000"/>
                  </a:schemeClr>
                </a:solidFill>
              </a:ln>
              <a:effectLst/>
            </c:spPr>
          </c:marker>
          <c:val>
            <c:numRef>
              <c:f>Latency!$C$8:$C$53</c:f>
              <c:numCache>
                <c:formatCode>0</c:formatCode>
                <c:ptCount val="46"/>
                <c:pt idx="0">
                  <c:v>45</c:v>
                </c:pt>
                <c:pt idx="1">
                  <c:v>29</c:v>
                </c:pt>
                <c:pt idx="2">
                  <c:v>51.5</c:v>
                </c:pt>
                <c:pt idx="3">
                  <c:v>48</c:v>
                </c:pt>
                <c:pt idx="4">
                  <c:v>55</c:v>
                </c:pt>
                <c:pt idx="10">
                  <c:v>49.500000000000007</c:v>
                </c:pt>
                <c:pt idx="11">
                  <c:v>31.900000000000002</c:v>
                </c:pt>
                <c:pt idx="12">
                  <c:v>56.650000000000006</c:v>
                </c:pt>
                <c:pt idx="13">
                  <c:v>52.800000000000004</c:v>
                </c:pt>
                <c:pt idx="14">
                  <c:v>60.500000000000007</c:v>
                </c:pt>
              </c:numCache>
            </c:numRef>
          </c:val>
          <c:smooth val="0"/>
          <c:extLst>
            <c:ext xmlns:c16="http://schemas.microsoft.com/office/drawing/2014/chart" uri="{C3380CC4-5D6E-409C-BE32-E72D297353CC}">
              <c16:uniqueId val="{00000002-9F13-D847-9F9D-72E7F33EAB0D}"/>
            </c:ext>
          </c:extLst>
        </c:ser>
        <c:ser>
          <c:idx val="5"/>
          <c:order val="3"/>
          <c:tx>
            <c:strRef>
              <c:f>Latency!$G$7</c:f>
              <c:strCache>
                <c:ptCount val="1"/>
                <c:pt idx="0">
                  <c:v>Median latency (seconds)</c:v>
                </c:pt>
              </c:strCache>
            </c:strRef>
          </c:tx>
          <c:spPr>
            <a:ln w="28575" cap="rnd">
              <a:solidFill>
                <a:schemeClr val="accent2">
                  <a:lumMod val="75000"/>
                </a:schemeClr>
              </a:solidFill>
              <a:round/>
            </a:ln>
            <a:effectLst/>
          </c:spPr>
          <c:marker>
            <c:symbol val="circle"/>
            <c:size val="5"/>
            <c:spPr>
              <a:solidFill>
                <a:schemeClr val="accent2">
                  <a:lumMod val="60000"/>
                  <a:lumOff val="40000"/>
                </a:schemeClr>
              </a:solidFill>
              <a:ln w="50800">
                <a:solidFill>
                  <a:schemeClr val="accent2">
                    <a:lumMod val="75000"/>
                  </a:schemeClr>
                </a:solidFill>
              </a:ln>
              <a:effectLst/>
            </c:spPr>
          </c:marker>
          <c:val>
            <c:numRef>
              <c:f>Latency!$G$8:$G$53</c:f>
              <c:numCache>
                <c:formatCode>0</c:formatCode>
                <c:ptCount val="46"/>
                <c:pt idx="5">
                  <c:v>17</c:v>
                </c:pt>
                <c:pt idx="6">
                  <c:v>17</c:v>
                </c:pt>
                <c:pt idx="7">
                  <c:v>15</c:v>
                </c:pt>
                <c:pt idx="8">
                  <c:v>15</c:v>
                </c:pt>
                <c:pt idx="9">
                  <c:v>11</c:v>
                </c:pt>
                <c:pt idx="15">
                  <c:v>17</c:v>
                </c:pt>
                <c:pt idx="16">
                  <c:v>17</c:v>
                </c:pt>
                <c:pt idx="17">
                  <c:v>15</c:v>
                </c:pt>
                <c:pt idx="18">
                  <c:v>15</c:v>
                </c:pt>
                <c:pt idx="19">
                  <c:v>11</c:v>
                </c:pt>
                <c:pt idx="20">
                  <c:v>11.5</c:v>
                </c:pt>
                <c:pt idx="21">
                  <c:v>9</c:v>
                </c:pt>
                <c:pt idx="22">
                  <c:v>9.5</c:v>
                </c:pt>
                <c:pt idx="23">
                  <c:v>13</c:v>
                </c:pt>
                <c:pt idx="24">
                  <c:v>14</c:v>
                </c:pt>
                <c:pt idx="25">
                  <c:v>9</c:v>
                </c:pt>
                <c:pt idx="26">
                  <c:v>10.5</c:v>
                </c:pt>
                <c:pt idx="27">
                  <c:v>19</c:v>
                </c:pt>
                <c:pt idx="28">
                  <c:v>20</c:v>
                </c:pt>
                <c:pt idx="29">
                  <c:v>11.5</c:v>
                </c:pt>
              </c:numCache>
            </c:numRef>
          </c:val>
          <c:smooth val="0"/>
          <c:extLst>
            <c:ext xmlns:c16="http://schemas.microsoft.com/office/drawing/2014/chart" uri="{C3380CC4-5D6E-409C-BE32-E72D297353CC}">
              <c16:uniqueId val="{00000003-9F13-D847-9F9D-72E7F33EAB0D}"/>
            </c:ext>
          </c:extLst>
        </c:ser>
        <c:ser>
          <c:idx val="2"/>
          <c:order val="4"/>
          <c:tx>
            <c:strRef>
              <c:f>Latency!$D$7</c:f>
              <c:strCache>
                <c:ptCount val="1"/>
                <c:pt idx="0">
                  <c:v>Minimum latency (seconds)</c:v>
                </c:pt>
              </c:strCache>
            </c:strRef>
          </c:tx>
          <c:spPr>
            <a:ln w="28575" cap="rnd">
              <a:solidFill>
                <a:schemeClr val="tx1">
                  <a:lumMod val="85000"/>
                  <a:lumOff val="15000"/>
                </a:schemeClr>
              </a:solidFill>
              <a:round/>
            </a:ln>
            <a:effectLst/>
          </c:spPr>
          <c:marker>
            <c:symbol val="circle"/>
            <c:size val="5"/>
            <c:spPr>
              <a:solidFill>
                <a:schemeClr val="tx1">
                  <a:lumMod val="85000"/>
                  <a:lumOff val="15000"/>
                </a:schemeClr>
              </a:solidFill>
              <a:ln w="50800">
                <a:solidFill>
                  <a:schemeClr val="tx1">
                    <a:lumMod val="85000"/>
                    <a:lumOff val="15000"/>
                  </a:schemeClr>
                </a:solidFill>
              </a:ln>
              <a:effectLst/>
            </c:spPr>
          </c:marker>
          <c:val>
            <c:numRef>
              <c:f>Latency!$D$8:$D$53</c:f>
              <c:numCache>
                <c:formatCode>0</c:formatCode>
                <c:ptCount val="46"/>
                <c:pt idx="0">
                  <c:v>10</c:v>
                </c:pt>
                <c:pt idx="1">
                  <c:v>20</c:v>
                </c:pt>
                <c:pt idx="2">
                  <c:v>15</c:v>
                </c:pt>
                <c:pt idx="3">
                  <c:v>10</c:v>
                </c:pt>
                <c:pt idx="4">
                  <c:v>23</c:v>
                </c:pt>
                <c:pt idx="10">
                  <c:v>15</c:v>
                </c:pt>
                <c:pt idx="11">
                  <c:v>22</c:v>
                </c:pt>
                <c:pt idx="12">
                  <c:v>27</c:v>
                </c:pt>
                <c:pt idx="13">
                  <c:v>20</c:v>
                </c:pt>
                <c:pt idx="14">
                  <c:v>26</c:v>
                </c:pt>
              </c:numCache>
            </c:numRef>
          </c:val>
          <c:smooth val="0"/>
          <c:extLst>
            <c:ext xmlns:c16="http://schemas.microsoft.com/office/drawing/2014/chart" uri="{C3380CC4-5D6E-409C-BE32-E72D297353CC}">
              <c16:uniqueId val="{00000004-9F13-D847-9F9D-72E7F33EAB0D}"/>
            </c:ext>
          </c:extLst>
        </c:ser>
        <c:ser>
          <c:idx val="6"/>
          <c:order val="5"/>
          <c:tx>
            <c:strRef>
              <c:f>Latency!$H$7</c:f>
              <c:strCache>
                <c:ptCount val="1"/>
                <c:pt idx="0">
                  <c:v>Minimum latency (seconds)</c:v>
                </c:pt>
              </c:strCache>
            </c:strRef>
          </c:tx>
          <c:spPr>
            <a:ln w="28575" cap="rnd">
              <a:solidFill>
                <a:schemeClr val="tx1"/>
              </a:solidFill>
              <a:round/>
            </a:ln>
            <a:effectLst/>
          </c:spPr>
          <c:marker>
            <c:symbol val="circle"/>
            <c:size val="5"/>
            <c:spPr>
              <a:solidFill>
                <a:schemeClr val="bg2">
                  <a:lumMod val="50000"/>
                </a:schemeClr>
              </a:solidFill>
              <a:ln w="50800">
                <a:solidFill>
                  <a:schemeClr val="tx1"/>
                </a:solidFill>
              </a:ln>
              <a:effectLst/>
            </c:spPr>
          </c:marker>
          <c:val>
            <c:numRef>
              <c:f>Latency!$H$8:$H$53</c:f>
              <c:numCache>
                <c:formatCode>0</c:formatCode>
                <c:ptCount val="46"/>
                <c:pt idx="5">
                  <c:v>12</c:v>
                </c:pt>
                <c:pt idx="6">
                  <c:v>10</c:v>
                </c:pt>
                <c:pt idx="7">
                  <c:v>5</c:v>
                </c:pt>
                <c:pt idx="8">
                  <c:v>6</c:v>
                </c:pt>
                <c:pt idx="9">
                  <c:v>10</c:v>
                </c:pt>
                <c:pt idx="15">
                  <c:v>12</c:v>
                </c:pt>
                <c:pt idx="16">
                  <c:v>10</c:v>
                </c:pt>
                <c:pt idx="17">
                  <c:v>5</c:v>
                </c:pt>
                <c:pt idx="18">
                  <c:v>6</c:v>
                </c:pt>
                <c:pt idx="19">
                  <c:v>10</c:v>
                </c:pt>
                <c:pt idx="20">
                  <c:v>2</c:v>
                </c:pt>
                <c:pt idx="21">
                  <c:v>3</c:v>
                </c:pt>
                <c:pt idx="22">
                  <c:v>2</c:v>
                </c:pt>
                <c:pt idx="23">
                  <c:v>4</c:v>
                </c:pt>
                <c:pt idx="24">
                  <c:v>2</c:v>
                </c:pt>
                <c:pt idx="25">
                  <c:v>6</c:v>
                </c:pt>
                <c:pt idx="26">
                  <c:v>3</c:v>
                </c:pt>
                <c:pt idx="27">
                  <c:v>15</c:v>
                </c:pt>
                <c:pt idx="28">
                  <c:v>5</c:v>
                </c:pt>
                <c:pt idx="29">
                  <c:v>3</c:v>
                </c:pt>
              </c:numCache>
            </c:numRef>
          </c:val>
          <c:smooth val="0"/>
          <c:extLst>
            <c:ext xmlns:c16="http://schemas.microsoft.com/office/drawing/2014/chart" uri="{C3380CC4-5D6E-409C-BE32-E72D297353CC}">
              <c16:uniqueId val="{00000005-9F13-D847-9F9D-72E7F33EAB0D}"/>
            </c:ext>
          </c:extLst>
        </c:ser>
        <c:ser>
          <c:idx val="3"/>
          <c:order val="6"/>
          <c:tx>
            <c:strRef>
              <c:f>Latency!$E$7</c:f>
              <c:strCache>
                <c:ptCount val="1"/>
                <c:pt idx="0">
                  <c:v>Maximum latency (seconds)</c:v>
                </c:pt>
              </c:strCache>
            </c:strRef>
          </c:tx>
          <c:spPr>
            <a:ln w="28575" cap="rnd">
              <a:solidFill>
                <a:schemeClr val="accent4">
                  <a:lumMod val="75000"/>
                </a:schemeClr>
              </a:solidFill>
              <a:round/>
            </a:ln>
            <a:effectLst/>
          </c:spPr>
          <c:marker>
            <c:symbol val="circle"/>
            <c:size val="5"/>
            <c:spPr>
              <a:solidFill>
                <a:schemeClr val="accent4">
                  <a:lumMod val="75000"/>
                </a:schemeClr>
              </a:solidFill>
              <a:ln w="50800">
                <a:solidFill>
                  <a:schemeClr val="accent4">
                    <a:lumMod val="75000"/>
                  </a:schemeClr>
                </a:solidFill>
              </a:ln>
              <a:effectLst/>
            </c:spPr>
          </c:marker>
          <c:val>
            <c:numRef>
              <c:f>Latency!$E$8:$E$53</c:f>
              <c:numCache>
                <c:formatCode>0</c:formatCode>
                <c:ptCount val="46"/>
                <c:pt idx="0">
                  <c:v>120</c:v>
                </c:pt>
                <c:pt idx="1">
                  <c:v>110</c:v>
                </c:pt>
                <c:pt idx="2">
                  <c:v>120</c:v>
                </c:pt>
                <c:pt idx="3">
                  <c:v>100</c:v>
                </c:pt>
                <c:pt idx="4">
                  <c:v>169</c:v>
                </c:pt>
                <c:pt idx="10">
                  <c:v>132</c:v>
                </c:pt>
                <c:pt idx="11">
                  <c:v>121.00000000000001</c:v>
                </c:pt>
                <c:pt idx="12">
                  <c:v>132</c:v>
                </c:pt>
                <c:pt idx="13">
                  <c:v>110.00000000000001</c:v>
                </c:pt>
                <c:pt idx="14">
                  <c:v>148.5</c:v>
                </c:pt>
              </c:numCache>
            </c:numRef>
          </c:val>
          <c:smooth val="0"/>
          <c:extLst>
            <c:ext xmlns:c16="http://schemas.microsoft.com/office/drawing/2014/chart" uri="{C3380CC4-5D6E-409C-BE32-E72D297353CC}">
              <c16:uniqueId val="{00000006-9F13-D847-9F9D-72E7F33EAB0D}"/>
            </c:ext>
          </c:extLst>
        </c:ser>
        <c:ser>
          <c:idx val="7"/>
          <c:order val="7"/>
          <c:tx>
            <c:strRef>
              <c:f>Latency!$I$7</c:f>
              <c:strCache>
                <c:ptCount val="1"/>
                <c:pt idx="0">
                  <c:v>Maximum latency (seconds)</c:v>
                </c:pt>
              </c:strCache>
            </c:strRef>
          </c:tx>
          <c:spPr>
            <a:ln w="28575" cap="rnd">
              <a:solidFill>
                <a:schemeClr val="accent4">
                  <a:lumMod val="75000"/>
                </a:schemeClr>
              </a:solidFill>
              <a:round/>
            </a:ln>
            <a:effectLst/>
          </c:spPr>
          <c:marker>
            <c:symbol val="circle"/>
            <c:size val="5"/>
            <c:spPr>
              <a:solidFill>
                <a:schemeClr val="accent4">
                  <a:lumMod val="60000"/>
                  <a:lumOff val="40000"/>
                </a:schemeClr>
              </a:solidFill>
              <a:ln w="47625">
                <a:solidFill>
                  <a:schemeClr val="accent4">
                    <a:lumMod val="75000"/>
                  </a:schemeClr>
                </a:solidFill>
              </a:ln>
              <a:effectLst/>
            </c:spPr>
          </c:marker>
          <c:val>
            <c:numRef>
              <c:f>Latency!$I$8:$I$53</c:f>
              <c:numCache>
                <c:formatCode>0</c:formatCode>
                <c:ptCount val="46"/>
                <c:pt idx="5">
                  <c:v>33</c:v>
                </c:pt>
                <c:pt idx="6">
                  <c:v>36</c:v>
                </c:pt>
                <c:pt idx="7">
                  <c:v>23</c:v>
                </c:pt>
                <c:pt idx="8">
                  <c:v>31</c:v>
                </c:pt>
                <c:pt idx="9">
                  <c:v>22</c:v>
                </c:pt>
                <c:pt idx="15">
                  <c:v>33</c:v>
                </c:pt>
                <c:pt idx="16">
                  <c:v>36</c:v>
                </c:pt>
                <c:pt idx="17">
                  <c:v>23</c:v>
                </c:pt>
                <c:pt idx="18">
                  <c:v>31</c:v>
                </c:pt>
                <c:pt idx="19">
                  <c:v>22</c:v>
                </c:pt>
                <c:pt idx="20">
                  <c:v>14</c:v>
                </c:pt>
                <c:pt idx="21">
                  <c:v>21</c:v>
                </c:pt>
                <c:pt idx="22">
                  <c:v>14</c:v>
                </c:pt>
                <c:pt idx="23">
                  <c:v>15</c:v>
                </c:pt>
                <c:pt idx="24">
                  <c:v>21</c:v>
                </c:pt>
                <c:pt idx="25">
                  <c:v>19</c:v>
                </c:pt>
                <c:pt idx="26">
                  <c:v>23</c:v>
                </c:pt>
                <c:pt idx="27">
                  <c:v>34</c:v>
                </c:pt>
                <c:pt idx="28">
                  <c:v>42</c:v>
                </c:pt>
                <c:pt idx="29">
                  <c:v>23</c:v>
                </c:pt>
              </c:numCache>
            </c:numRef>
          </c:val>
          <c:smooth val="0"/>
          <c:extLst>
            <c:ext xmlns:c16="http://schemas.microsoft.com/office/drawing/2014/chart" uri="{C3380CC4-5D6E-409C-BE32-E72D297353CC}">
              <c16:uniqueId val="{00000007-9F13-D847-9F9D-72E7F33EAB0D}"/>
            </c:ext>
          </c:extLst>
        </c:ser>
        <c:dLbls>
          <c:showLegendKey val="0"/>
          <c:showVal val="0"/>
          <c:showCatName val="0"/>
          <c:showSerName val="0"/>
          <c:showPercent val="0"/>
          <c:showBubbleSize val="0"/>
        </c:dLbls>
        <c:marker val="1"/>
        <c:smooth val="0"/>
        <c:axId val="2058415423"/>
        <c:axId val="2058406687"/>
      </c:lineChart>
      <c:catAx>
        <c:axId val="205841542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Date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mm/dd/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06687"/>
        <c:crosses val="autoZero"/>
        <c:auto val="0"/>
        <c:lblAlgn val="ctr"/>
        <c:lblOffset val="100"/>
        <c:noMultiLvlLbl val="1"/>
      </c:catAx>
      <c:valAx>
        <c:axId val="2058406687"/>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Duration (seconds)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15423"/>
        <c:crosses val="autoZero"/>
        <c:crossBetween val="between"/>
      </c:valAx>
      <c:spPr>
        <a:noFill/>
        <a:ln>
          <a:noFill/>
        </a:ln>
        <a:effectLst/>
      </c:spPr>
    </c:plotArea>
    <c:legend>
      <c:legendPos val="r"/>
      <c:legendEntry>
        <c:idx val="1"/>
        <c:delete val="1"/>
      </c:legendEntry>
      <c:legendEntry>
        <c:idx val="3"/>
        <c:delete val="1"/>
      </c:legendEntry>
      <c:legendEntry>
        <c:idx val="5"/>
        <c:delete val="1"/>
      </c:legendEntry>
      <c:legendEntry>
        <c:idx val="7"/>
        <c:delete val="1"/>
      </c:legendEntry>
      <c:overlay val="1"/>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r>
              <a:rPr lang="en-US">
                <a:solidFill>
                  <a:schemeClr val="tx1"/>
                </a:solidFill>
              </a:rPr>
              <a:t>Progress Monitoring (Rate</a:t>
            </a:r>
            <a:r>
              <a:rPr lang="en-US" baseline="0">
                <a:solidFill>
                  <a:schemeClr val="tx1"/>
                </a:solidFill>
              </a:rPr>
              <a:t>)</a:t>
            </a:r>
            <a:endParaRPr lang="en-US">
              <a:solidFill>
                <a:schemeClr val="tx1"/>
              </a:solidFill>
            </a:endParaRP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'Frequency &amp; Rate'!$B$6:$D$6</c:f>
              <c:strCache>
                <c:ptCount val="1"/>
                <c:pt idx="0">
                  <c:v>Baseline and Withdrawal Phases</c:v>
                </c:pt>
              </c:strCache>
            </c:strRef>
          </c:tx>
          <c:spPr>
            <a:ln w="28575" cap="rnd">
              <a:solidFill>
                <a:schemeClr val="accent1"/>
              </a:solidFill>
              <a:round/>
            </a:ln>
            <a:effectLst/>
          </c:spPr>
          <c:marker>
            <c:symbol val="circle"/>
            <c:size val="5"/>
            <c:spPr>
              <a:solidFill>
                <a:schemeClr val="accent1"/>
              </a:solidFill>
              <a:ln w="50800">
                <a:solidFill>
                  <a:schemeClr val="accent1"/>
                </a:solidFill>
              </a:ln>
              <a:effectLst/>
            </c:spPr>
          </c:marker>
          <c:cat>
            <c:numRef>
              <c:f>'Frequency &amp; Rate'!$A$8:$A$53</c:f>
              <c:numCache>
                <c:formatCode>m/d/yy</c:formatCode>
                <c:ptCount val="46"/>
                <c:pt idx="0">
                  <c:v>44466</c:v>
                </c:pt>
                <c:pt idx="1">
                  <c:v>44467</c:v>
                </c:pt>
                <c:pt idx="2">
                  <c:v>44468</c:v>
                </c:pt>
                <c:pt idx="3">
                  <c:v>44469</c:v>
                </c:pt>
                <c:pt idx="4">
                  <c:v>44470</c:v>
                </c:pt>
                <c:pt idx="5">
                  <c:v>44473</c:v>
                </c:pt>
                <c:pt idx="6">
                  <c:v>44474</c:v>
                </c:pt>
                <c:pt idx="7">
                  <c:v>44475</c:v>
                </c:pt>
                <c:pt idx="8">
                  <c:v>44476</c:v>
                </c:pt>
                <c:pt idx="9">
                  <c:v>44477</c:v>
                </c:pt>
                <c:pt idx="10">
                  <c:v>44480</c:v>
                </c:pt>
                <c:pt idx="11">
                  <c:v>44481</c:v>
                </c:pt>
                <c:pt idx="12">
                  <c:v>44482</c:v>
                </c:pt>
                <c:pt idx="13">
                  <c:v>44483</c:v>
                </c:pt>
                <c:pt idx="14">
                  <c:v>44484</c:v>
                </c:pt>
                <c:pt idx="15">
                  <c:v>44487</c:v>
                </c:pt>
                <c:pt idx="16">
                  <c:v>44488</c:v>
                </c:pt>
                <c:pt idx="17">
                  <c:v>44489</c:v>
                </c:pt>
                <c:pt idx="18">
                  <c:v>44490</c:v>
                </c:pt>
                <c:pt idx="19">
                  <c:v>44491</c:v>
                </c:pt>
                <c:pt idx="20">
                  <c:v>44492</c:v>
                </c:pt>
                <c:pt idx="21">
                  <c:v>44493</c:v>
                </c:pt>
                <c:pt idx="22">
                  <c:v>44494</c:v>
                </c:pt>
                <c:pt idx="23">
                  <c:v>44495</c:v>
                </c:pt>
                <c:pt idx="24">
                  <c:v>44496</c:v>
                </c:pt>
                <c:pt idx="25">
                  <c:v>44497</c:v>
                </c:pt>
                <c:pt idx="26">
                  <c:v>44498</c:v>
                </c:pt>
                <c:pt idx="27">
                  <c:v>44499</c:v>
                </c:pt>
                <c:pt idx="28">
                  <c:v>44500</c:v>
                </c:pt>
                <c:pt idx="29">
                  <c:v>44501</c:v>
                </c:pt>
                <c:pt idx="30">
                  <c:v>44502</c:v>
                </c:pt>
                <c:pt idx="31">
                  <c:v>44503</c:v>
                </c:pt>
                <c:pt idx="32">
                  <c:v>44504</c:v>
                </c:pt>
                <c:pt idx="33">
                  <c:v>44505</c:v>
                </c:pt>
                <c:pt idx="34">
                  <c:v>44506</c:v>
                </c:pt>
                <c:pt idx="35">
                  <c:v>44507</c:v>
                </c:pt>
                <c:pt idx="36">
                  <c:v>44508</c:v>
                </c:pt>
                <c:pt idx="37">
                  <c:v>44509</c:v>
                </c:pt>
                <c:pt idx="38">
                  <c:v>44510</c:v>
                </c:pt>
                <c:pt idx="39">
                  <c:v>44511</c:v>
                </c:pt>
                <c:pt idx="40">
                  <c:v>44512</c:v>
                </c:pt>
                <c:pt idx="41">
                  <c:v>44513</c:v>
                </c:pt>
                <c:pt idx="42">
                  <c:v>44514</c:v>
                </c:pt>
                <c:pt idx="43">
                  <c:v>44515</c:v>
                </c:pt>
                <c:pt idx="44">
                  <c:v>44516</c:v>
                </c:pt>
                <c:pt idx="45">
                  <c:v>44517</c:v>
                </c:pt>
              </c:numCache>
            </c:numRef>
          </c:cat>
          <c:val>
            <c:numRef>
              <c:f>'Frequency &amp; Rate'!$D$8:$D$53</c:f>
              <c:numCache>
                <c:formatCode>0.00</c:formatCode>
                <c:ptCount val="46"/>
                <c:pt idx="0">
                  <c:v>0.53333333333333333</c:v>
                </c:pt>
                <c:pt idx="1">
                  <c:v>0.80645161290322576</c:v>
                </c:pt>
                <c:pt idx="2">
                  <c:v>0.44444444444444442</c:v>
                </c:pt>
                <c:pt idx="3">
                  <c:v>1.4545454545454546</c:v>
                </c:pt>
                <c:pt idx="4">
                  <c:v>1.1320754716981132</c:v>
                </c:pt>
                <c:pt idx="10">
                  <c:v>1.0666666666666667</c:v>
                </c:pt>
                <c:pt idx="11">
                  <c:v>0.80645161290322576</c:v>
                </c:pt>
                <c:pt idx="12">
                  <c:v>0.88888888888888884</c:v>
                </c:pt>
                <c:pt idx="13">
                  <c:v>1.2727272727272727</c:v>
                </c:pt>
                <c:pt idx="14">
                  <c:v>1.0188679245283019</c:v>
                </c:pt>
              </c:numCache>
            </c:numRef>
          </c:val>
          <c:smooth val="0"/>
          <c:extLst>
            <c:ext xmlns:c16="http://schemas.microsoft.com/office/drawing/2014/chart" uri="{C3380CC4-5D6E-409C-BE32-E72D297353CC}">
              <c16:uniqueId val="{00000000-6551-B145-A0E0-0655C04C20DF}"/>
            </c:ext>
          </c:extLst>
        </c:ser>
        <c:ser>
          <c:idx val="1"/>
          <c:order val="1"/>
          <c:tx>
            <c:strRef>
              <c:f>'Frequency &amp; Rate'!$E$6:$G$6</c:f>
              <c:strCache>
                <c:ptCount val="1"/>
                <c:pt idx="0">
                  <c:v>Intervention Phases</c:v>
                </c:pt>
              </c:strCache>
            </c:strRef>
          </c:tx>
          <c:spPr>
            <a:ln w="28575" cap="rnd">
              <a:solidFill>
                <a:schemeClr val="accent6"/>
              </a:solidFill>
              <a:round/>
            </a:ln>
            <a:effectLst/>
          </c:spPr>
          <c:marker>
            <c:symbol val="circle"/>
            <c:size val="5"/>
            <c:spPr>
              <a:solidFill>
                <a:schemeClr val="accent6"/>
              </a:solidFill>
              <a:ln w="50800">
                <a:solidFill>
                  <a:schemeClr val="accent6"/>
                </a:solidFill>
              </a:ln>
              <a:effectLst/>
            </c:spPr>
          </c:marker>
          <c:cat>
            <c:numRef>
              <c:f>'Frequency &amp; Rate'!$A$8:$A$53</c:f>
              <c:numCache>
                <c:formatCode>m/d/yy</c:formatCode>
                <c:ptCount val="46"/>
                <c:pt idx="0">
                  <c:v>44466</c:v>
                </c:pt>
                <c:pt idx="1">
                  <c:v>44467</c:v>
                </c:pt>
                <c:pt idx="2">
                  <c:v>44468</c:v>
                </c:pt>
                <c:pt idx="3">
                  <c:v>44469</c:v>
                </c:pt>
                <c:pt idx="4">
                  <c:v>44470</c:v>
                </c:pt>
                <c:pt idx="5">
                  <c:v>44473</c:v>
                </c:pt>
                <c:pt idx="6">
                  <c:v>44474</c:v>
                </c:pt>
                <c:pt idx="7">
                  <c:v>44475</c:v>
                </c:pt>
                <c:pt idx="8">
                  <c:v>44476</c:v>
                </c:pt>
                <c:pt idx="9">
                  <c:v>44477</c:v>
                </c:pt>
                <c:pt idx="10">
                  <c:v>44480</c:v>
                </c:pt>
                <c:pt idx="11">
                  <c:v>44481</c:v>
                </c:pt>
                <c:pt idx="12">
                  <c:v>44482</c:v>
                </c:pt>
                <c:pt idx="13">
                  <c:v>44483</c:v>
                </c:pt>
                <c:pt idx="14">
                  <c:v>44484</c:v>
                </c:pt>
                <c:pt idx="15">
                  <c:v>44487</c:v>
                </c:pt>
                <c:pt idx="16">
                  <c:v>44488</c:v>
                </c:pt>
                <c:pt idx="17">
                  <c:v>44489</c:v>
                </c:pt>
                <c:pt idx="18">
                  <c:v>44490</c:v>
                </c:pt>
                <c:pt idx="19">
                  <c:v>44491</c:v>
                </c:pt>
                <c:pt idx="20">
                  <c:v>44492</c:v>
                </c:pt>
                <c:pt idx="21">
                  <c:v>44493</c:v>
                </c:pt>
                <c:pt idx="22">
                  <c:v>44494</c:v>
                </c:pt>
                <c:pt idx="23">
                  <c:v>44495</c:v>
                </c:pt>
                <c:pt idx="24">
                  <c:v>44496</c:v>
                </c:pt>
                <c:pt idx="25">
                  <c:v>44497</c:v>
                </c:pt>
                <c:pt idx="26">
                  <c:v>44498</c:v>
                </c:pt>
                <c:pt idx="27">
                  <c:v>44499</c:v>
                </c:pt>
                <c:pt idx="28">
                  <c:v>44500</c:v>
                </c:pt>
                <c:pt idx="29">
                  <c:v>44501</c:v>
                </c:pt>
                <c:pt idx="30">
                  <c:v>44502</c:v>
                </c:pt>
                <c:pt idx="31">
                  <c:v>44503</c:v>
                </c:pt>
                <c:pt idx="32">
                  <c:v>44504</c:v>
                </c:pt>
                <c:pt idx="33">
                  <c:v>44505</c:v>
                </c:pt>
                <c:pt idx="34">
                  <c:v>44506</c:v>
                </c:pt>
                <c:pt idx="35">
                  <c:v>44507</c:v>
                </c:pt>
                <c:pt idx="36">
                  <c:v>44508</c:v>
                </c:pt>
                <c:pt idx="37">
                  <c:v>44509</c:v>
                </c:pt>
                <c:pt idx="38">
                  <c:v>44510</c:v>
                </c:pt>
                <c:pt idx="39">
                  <c:v>44511</c:v>
                </c:pt>
                <c:pt idx="40">
                  <c:v>44512</c:v>
                </c:pt>
                <c:pt idx="41">
                  <c:v>44513</c:v>
                </c:pt>
                <c:pt idx="42">
                  <c:v>44514</c:v>
                </c:pt>
                <c:pt idx="43">
                  <c:v>44515</c:v>
                </c:pt>
                <c:pt idx="44">
                  <c:v>44516</c:v>
                </c:pt>
                <c:pt idx="45">
                  <c:v>44517</c:v>
                </c:pt>
              </c:numCache>
            </c:numRef>
          </c:cat>
          <c:val>
            <c:numRef>
              <c:f>'Frequency &amp; Rate'!$G$8:$G$53</c:f>
              <c:numCache>
                <c:formatCode>0.00</c:formatCode>
                <c:ptCount val="46"/>
                <c:pt idx="5">
                  <c:v>0.15873015873015872</c:v>
                </c:pt>
                <c:pt idx="6">
                  <c:v>0.04</c:v>
                </c:pt>
                <c:pt idx="7">
                  <c:v>7.407407407407407E-2</c:v>
                </c:pt>
                <c:pt idx="8">
                  <c:v>7.2727272727272724E-2</c:v>
                </c:pt>
                <c:pt idx="9">
                  <c:v>0.125</c:v>
                </c:pt>
                <c:pt idx="15">
                  <c:v>0.23809523809523808</c:v>
                </c:pt>
                <c:pt idx="16">
                  <c:v>0.14000000000000001</c:v>
                </c:pt>
                <c:pt idx="17">
                  <c:v>0.14814814814814814</c:v>
                </c:pt>
                <c:pt idx="18">
                  <c:v>1.8181818181818181E-2</c:v>
                </c:pt>
                <c:pt idx="19">
                  <c:v>0.125</c:v>
                </c:pt>
                <c:pt idx="20">
                  <c:v>0.05</c:v>
                </c:pt>
                <c:pt idx="21">
                  <c:v>3.1746031746031744E-2</c:v>
                </c:pt>
                <c:pt idx="22">
                  <c:v>1.8867924528301886E-2</c:v>
                </c:pt>
                <c:pt idx="23">
                  <c:v>7.9365079365079361E-2</c:v>
                </c:pt>
                <c:pt idx="24">
                  <c:v>0.18518518518518517</c:v>
                </c:pt>
                <c:pt idx="25">
                  <c:v>0.04</c:v>
                </c:pt>
                <c:pt idx="26">
                  <c:v>5.7692307692307696E-2</c:v>
                </c:pt>
                <c:pt idx="27">
                  <c:v>4.4444444444444446E-2</c:v>
                </c:pt>
                <c:pt idx="28">
                  <c:v>1.8867924528301886E-2</c:v>
                </c:pt>
                <c:pt idx="29">
                  <c:v>3.2258064516129031E-2</c:v>
                </c:pt>
              </c:numCache>
            </c:numRef>
          </c:val>
          <c:smooth val="0"/>
          <c:extLst>
            <c:ext xmlns:c16="http://schemas.microsoft.com/office/drawing/2014/chart" uri="{C3380CC4-5D6E-409C-BE32-E72D297353CC}">
              <c16:uniqueId val="{00000001-6551-B145-A0E0-0655C04C20DF}"/>
            </c:ext>
          </c:extLst>
        </c:ser>
        <c:dLbls>
          <c:showLegendKey val="0"/>
          <c:showVal val="0"/>
          <c:showCatName val="0"/>
          <c:showSerName val="0"/>
          <c:showPercent val="0"/>
          <c:showBubbleSize val="0"/>
        </c:dLbls>
        <c:marker val="1"/>
        <c:smooth val="0"/>
        <c:axId val="2058415423"/>
        <c:axId val="2058406687"/>
      </c:lineChart>
      <c:catAx>
        <c:axId val="205841542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Date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m/d/yy" sourceLinked="1"/>
        <c:majorTickMark val="out"/>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06687"/>
        <c:crosses val="autoZero"/>
        <c:auto val="0"/>
        <c:lblAlgn val="ctr"/>
        <c:lblOffset val="100"/>
        <c:noMultiLvlLbl val="0"/>
      </c:catAx>
      <c:valAx>
        <c:axId val="2058406687"/>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Rate (instances of behavior per minute)</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0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154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r>
              <a:rPr lang="en-US">
                <a:solidFill>
                  <a:schemeClr val="tx1"/>
                </a:solidFill>
              </a:rPr>
              <a:t>Progress Monitoring (Momentary Time</a:t>
            </a:r>
            <a:r>
              <a:rPr lang="en-US" baseline="0">
                <a:solidFill>
                  <a:schemeClr val="tx1"/>
                </a:solidFill>
              </a:rPr>
              <a:t> Sampling)</a:t>
            </a:r>
            <a:endParaRPr lang="en-US">
              <a:solidFill>
                <a:schemeClr val="tx1"/>
              </a:solidFill>
            </a:endParaRP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lineChart>
        <c:grouping val="standard"/>
        <c:varyColors val="0"/>
        <c:ser>
          <c:idx val="0"/>
          <c:order val="0"/>
          <c:tx>
            <c:strRef>
              <c:f>'Momentary Time Sampling'!$B$6</c:f>
              <c:strCache>
                <c:ptCount val="1"/>
                <c:pt idx="0">
                  <c:v>Baseline and Withdrawal Phases</c:v>
                </c:pt>
              </c:strCache>
            </c:strRef>
          </c:tx>
          <c:spPr>
            <a:ln w="28575" cap="rnd">
              <a:solidFill>
                <a:schemeClr val="accent1"/>
              </a:solidFill>
              <a:round/>
            </a:ln>
            <a:effectLst/>
          </c:spPr>
          <c:marker>
            <c:symbol val="circle"/>
            <c:size val="5"/>
            <c:spPr>
              <a:solidFill>
                <a:schemeClr val="accent1"/>
              </a:solidFill>
              <a:ln w="50800">
                <a:solidFill>
                  <a:schemeClr val="accent1"/>
                </a:solidFill>
              </a:ln>
              <a:effectLst/>
            </c:spPr>
          </c:marker>
          <c:cat>
            <c:numRef>
              <c:f>'Momentary Time Sampling'!$A$8:$A$58</c:f>
              <c:numCache>
                <c:formatCode>mm/dd/yy;@</c:formatCode>
                <c:ptCount val="51"/>
                <c:pt idx="0">
                  <c:v>44466</c:v>
                </c:pt>
                <c:pt idx="1">
                  <c:v>44467</c:v>
                </c:pt>
                <c:pt idx="2">
                  <c:v>44468</c:v>
                </c:pt>
                <c:pt idx="3">
                  <c:v>44469</c:v>
                </c:pt>
                <c:pt idx="4">
                  <c:v>44470</c:v>
                </c:pt>
                <c:pt idx="5">
                  <c:v>44473</c:v>
                </c:pt>
                <c:pt idx="6">
                  <c:v>44474</c:v>
                </c:pt>
                <c:pt idx="7">
                  <c:v>44475</c:v>
                </c:pt>
                <c:pt idx="8">
                  <c:v>44476</c:v>
                </c:pt>
                <c:pt idx="9">
                  <c:v>44477</c:v>
                </c:pt>
                <c:pt idx="10">
                  <c:v>44480</c:v>
                </c:pt>
                <c:pt idx="11">
                  <c:v>44481</c:v>
                </c:pt>
                <c:pt idx="12">
                  <c:v>44482</c:v>
                </c:pt>
                <c:pt idx="13">
                  <c:v>44483</c:v>
                </c:pt>
                <c:pt idx="14">
                  <c:v>44484</c:v>
                </c:pt>
                <c:pt idx="15">
                  <c:v>44487</c:v>
                </c:pt>
                <c:pt idx="16">
                  <c:v>44488</c:v>
                </c:pt>
                <c:pt idx="17">
                  <c:v>44489</c:v>
                </c:pt>
                <c:pt idx="18">
                  <c:v>44490</c:v>
                </c:pt>
                <c:pt idx="19">
                  <c:v>44491</c:v>
                </c:pt>
                <c:pt idx="20">
                  <c:v>44492</c:v>
                </c:pt>
                <c:pt idx="21">
                  <c:v>44493</c:v>
                </c:pt>
                <c:pt idx="22">
                  <c:v>44494</c:v>
                </c:pt>
                <c:pt idx="23">
                  <c:v>44495</c:v>
                </c:pt>
                <c:pt idx="24">
                  <c:v>44496</c:v>
                </c:pt>
                <c:pt idx="25">
                  <c:v>44497</c:v>
                </c:pt>
                <c:pt idx="26">
                  <c:v>44498</c:v>
                </c:pt>
                <c:pt idx="27">
                  <c:v>44499</c:v>
                </c:pt>
                <c:pt idx="28">
                  <c:v>44500</c:v>
                </c:pt>
                <c:pt idx="29">
                  <c:v>44501</c:v>
                </c:pt>
                <c:pt idx="30">
                  <c:v>44502</c:v>
                </c:pt>
                <c:pt idx="31">
                  <c:v>44503</c:v>
                </c:pt>
                <c:pt idx="32">
                  <c:v>44504</c:v>
                </c:pt>
                <c:pt idx="33">
                  <c:v>44505</c:v>
                </c:pt>
                <c:pt idx="34">
                  <c:v>44506</c:v>
                </c:pt>
                <c:pt idx="35">
                  <c:v>44507</c:v>
                </c:pt>
                <c:pt idx="36">
                  <c:v>44508</c:v>
                </c:pt>
                <c:pt idx="37">
                  <c:v>44509</c:v>
                </c:pt>
                <c:pt idx="38">
                  <c:v>44510</c:v>
                </c:pt>
                <c:pt idx="39">
                  <c:v>44511</c:v>
                </c:pt>
                <c:pt idx="40">
                  <c:v>44512</c:v>
                </c:pt>
                <c:pt idx="41">
                  <c:v>44513</c:v>
                </c:pt>
                <c:pt idx="42">
                  <c:v>44514</c:v>
                </c:pt>
                <c:pt idx="43">
                  <c:v>44515</c:v>
                </c:pt>
                <c:pt idx="44">
                  <c:v>44516</c:v>
                </c:pt>
                <c:pt idx="45">
                  <c:v>44517</c:v>
                </c:pt>
                <c:pt idx="46">
                  <c:v>44518</c:v>
                </c:pt>
                <c:pt idx="47">
                  <c:v>44519</c:v>
                </c:pt>
                <c:pt idx="48">
                  <c:v>44520</c:v>
                </c:pt>
                <c:pt idx="49">
                  <c:v>44521</c:v>
                </c:pt>
                <c:pt idx="50">
                  <c:v>44522</c:v>
                </c:pt>
              </c:numCache>
            </c:numRef>
          </c:cat>
          <c:val>
            <c:numRef>
              <c:f>'Momentary Time Sampling'!$B$8:$B$58</c:f>
              <c:numCache>
                <c:formatCode>General</c:formatCode>
                <c:ptCount val="51"/>
                <c:pt idx="0">
                  <c:v>50</c:v>
                </c:pt>
                <c:pt idx="1">
                  <c:v>45</c:v>
                </c:pt>
                <c:pt idx="2">
                  <c:v>45</c:v>
                </c:pt>
                <c:pt idx="3">
                  <c:v>50</c:v>
                </c:pt>
                <c:pt idx="4">
                  <c:v>50</c:v>
                </c:pt>
                <c:pt idx="10">
                  <c:v>60</c:v>
                </c:pt>
                <c:pt idx="11">
                  <c:v>40</c:v>
                </c:pt>
                <c:pt idx="12">
                  <c:v>50</c:v>
                </c:pt>
                <c:pt idx="13">
                  <c:v>45</c:v>
                </c:pt>
                <c:pt idx="14">
                  <c:v>53</c:v>
                </c:pt>
              </c:numCache>
            </c:numRef>
          </c:val>
          <c:smooth val="0"/>
          <c:extLst>
            <c:ext xmlns:c16="http://schemas.microsoft.com/office/drawing/2014/chart" uri="{C3380CC4-5D6E-409C-BE32-E72D297353CC}">
              <c16:uniqueId val="{00000000-180B-E34C-80AD-4DCD813951CF}"/>
            </c:ext>
          </c:extLst>
        </c:ser>
        <c:ser>
          <c:idx val="1"/>
          <c:order val="1"/>
          <c:tx>
            <c:strRef>
              <c:f>'Momentary Time Sampling'!$C$6</c:f>
              <c:strCache>
                <c:ptCount val="1"/>
                <c:pt idx="0">
                  <c:v>Intervention Phases</c:v>
                </c:pt>
              </c:strCache>
            </c:strRef>
          </c:tx>
          <c:spPr>
            <a:ln w="28575" cap="rnd">
              <a:solidFill>
                <a:schemeClr val="accent6"/>
              </a:solidFill>
              <a:round/>
            </a:ln>
            <a:effectLst/>
          </c:spPr>
          <c:marker>
            <c:symbol val="circle"/>
            <c:size val="5"/>
            <c:spPr>
              <a:solidFill>
                <a:schemeClr val="accent6"/>
              </a:solidFill>
              <a:ln w="50800">
                <a:solidFill>
                  <a:schemeClr val="accent6"/>
                </a:solidFill>
              </a:ln>
              <a:effectLst/>
            </c:spPr>
          </c:marker>
          <c:cat>
            <c:numRef>
              <c:f>'Momentary Time Sampling'!$A$8:$A$58</c:f>
              <c:numCache>
                <c:formatCode>mm/dd/yy;@</c:formatCode>
                <c:ptCount val="51"/>
                <c:pt idx="0">
                  <c:v>44466</c:v>
                </c:pt>
                <c:pt idx="1">
                  <c:v>44467</c:v>
                </c:pt>
                <c:pt idx="2">
                  <c:v>44468</c:v>
                </c:pt>
                <c:pt idx="3">
                  <c:v>44469</c:v>
                </c:pt>
                <c:pt idx="4">
                  <c:v>44470</c:v>
                </c:pt>
                <c:pt idx="5">
                  <c:v>44473</c:v>
                </c:pt>
                <c:pt idx="6">
                  <c:v>44474</c:v>
                </c:pt>
                <c:pt idx="7">
                  <c:v>44475</c:v>
                </c:pt>
                <c:pt idx="8">
                  <c:v>44476</c:v>
                </c:pt>
                <c:pt idx="9">
                  <c:v>44477</c:v>
                </c:pt>
                <c:pt idx="10">
                  <c:v>44480</c:v>
                </c:pt>
                <c:pt idx="11">
                  <c:v>44481</c:v>
                </c:pt>
                <c:pt idx="12">
                  <c:v>44482</c:v>
                </c:pt>
                <c:pt idx="13">
                  <c:v>44483</c:v>
                </c:pt>
                <c:pt idx="14">
                  <c:v>44484</c:v>
                </c:pt>
                <c:pt idx="15">
                  <c:v>44487</c:v>
                </c:pt>
                <c:pt idx="16">
                  <c:v>44488</c:v>
                </c:pt>
                <c:pt idx="17">
                  <c:v>44489</c:v>
                </c:pt>
                <c:pt idx="18">
                  <c:v>44490</c:v>
                </c:pt>
                <c:pt idx="19">
                  <c:v>44491</c:v>
                </c:pt>
                <c:pt idx="20">
                  <c:v>44492</c:v>
                </c:pt>
                <c:pt idx="21">
                  <c:v>44493</c:v>
                </c:pt>
                <c:pt idx="22">
                  <c:v>44494</c:v>
                </c:pt>
                <c:pt idx="23">
                  <c:v>44495</c:v>
                </c:pt>
                <c:pt idx="24">
                  <c:v>44496</c:v>
                </c:pt>
                <c:pt idx="25">
                  <c:v>44497</c:v>
                </c:pt>
                <c:pt idx="26">
                  <c:v>44498</c:v>
                </c:pt>
                <c:pt idx="27">
                  <c:v>44499</c:v>
                </c:pt>
                <c:pt idx="28">
                  <c:v>44500</c:v>
                </c:pt>
                <c:pt idx="29">
                  <c:v>44501</c:v>
                </c:pt>
                <c:pt idx="30">
                  <c:v>44502</c:v>
                </c:pt>
                <c:pt idx="31">
                  <c:v>44503</c:v>
                </c:pt>
                <c:pt idx="32">
                  <c:v>44504</c:v>
                </c:pt>
                <c:pt idx="33">
                  <c:v>44505</c:v>
                </c:pt>
                <c:pt idx="34">
                  <c:v>44506</c:v>
                </c:pt>
                <c:pt idx="35">
                  <c:v>44507</c:v>
                </c:pt>
                <c:pt idx="36">
                  <c:v>44508</c:v>
                </c:pt>
                <c:pt idx="37">
                  <c:v>44509</c:v>
                </c:pt>
                <c:pt idx="38">
                  <c:v>44510</c:v>
                </c:pt>
                <c:pt idx="39">
                  <c:v>44511</c:v>
                </c:pt>
                <c:pt idx="40">
                  <c:v>44512</c:v>
                </c:pt>
                <c:pt idx="41">
                  <c:v>44513</c:v>
                </c:pt>
                <c:pt idx="42">
                  <c:v>44514</c:v>
                </c:pt>
                <c:pt idx="43">
                  <c:v>44515</c:v>
                </c:pt>
                <c:pt idx="44">
                  <c:v>44516</c:v>
                </c:pt>
                <c:pt idx="45">
                  <c:v>44517</c:v>
                </c:pt>
                <c:pt idx="46">
                  <c:v>44518</c:v>
                </c:pt>
                <c:pt idx="47">
                  <c:v>44519</c:v>
                </c:pt>
                <c:pt idx="48">
                  <c:v>44520</c:v>
                </c:pt>
                <c:pt idx="49">
                  <c:v>44521</c:v>
                </c:pt>
                <c:pt idx="50">
                  <c:v>44522</c:v>
                </c:pt>
              </c:numCache>
            </c:numRef>
          </c:cat>
          <c:val>
            <c:numRef>
              <c:f>'Momentary Time Sampling'!$C$8:$C$58</c:f>
              <c:numCache>
                <c:formatCode>General</c:formatCode>
                <c:ptCount val="51"/>
                <c:pt idx="5">
                  <c:v>75</c:v>
                </c:pt>
                <c:pt idx="6">
                  <c:v>70</c:v>
                </c:pt>
                <c:pt idx="7">
                  <c:v>80</c:v>
                </c:pt>
                <c:pt idx="8">
                  <c:v>80</c:v>
                </c:pt>
                <c:pt idx="9">
                  <c:v>85</c:v>
                </c:pt>
                <c:pt idx="15">
                  <c:v>70</c:v>
                </c:pt>
                <c:pt idx="16">
                  <c:v>72</c:v>
                </c:pt>
                <c:pt idx="17">
                  <c:v>69</c:v>
                </c:pt>
                <c:pt idx="18">
                  <c:v>80</c:v>
                </c:pt>
                <c:pt idx="19">
                  <c:v>85</c:v>
                </c:pt>
                <c:pt idx="20">
                  <c:v>83</c:v>
                </c:pt>
                <c:pt idx="21">
                  <c:v>89</c:v>
                </c:pt>
                <c:pt idx="22">
                  <c:v>82</c:v>
                </c:pt>
                <c:pt idx="23">
                  <c:v>86</c:v>
                </c:pt>
              </c:numCache>
            </c:numRef>
          </c:val>
          <c:smooth val="0"/>
          <c:extLst>
            <c:ext xmlns:c16="http://schemas.microsoft.com/office/drawing/2014/chart" uri="{C3380CC4-5D6E-409C-BE32-E72D297353CC}">
              <c16:uniqueId val="{00000001-180B-E34C-80AD-4DCD813951CF}"/>
            </c:ext>
          </c:extLst>
        </c:ser>
        <c:dLbls>
          <c:showLegendKey val="0"/>
          <c:showVal val="0"/>
          <c:showCatName val="0"/>
          <c:showSerName val="0"/>
          <c:showPercent val="0"/>
          <c:showBubbleSize val="0"/>
        </c:dLbls>
        <c:marker val="1"/>
        <c:smooth val="0"/>
        <c:axId val="2058415423"/>
        <c:axId val="2058406687"/>
      </c:lineChart>
      <c:catAx>
        <c:axId val="205841542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Date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mm/dd/yy;@" sourceLinked="1"/>
        <c:majorTickMark val="out"/>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06687"/>
        <c:crosses val="autoZero"/>
        <c:auto val="0"/>
        <c:lblAlgn val="ctr"/>
        <c:lblOffset val="100"/>
        <c:noMultiLvlLbl val="0"/>
      </c:catAx>
      <c:valAx>
        <c:axId val="2058406687"/>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Occurence of target behavior (% of intervals)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154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r>
              <a:rPr lang="en-US">
                <a:solidFill>
                  <a:schemeClr val="tx1"/>
                </a:solidFill>
              </a:rPr>
              <a:t>Progress Monitoring (Direct Behavior Rating</a:t>
            </a:r>
            <a:r>
              <a:rPr lang="en-US" baseline="0">
                <a:solidFill>
                  <a:schemeClr val="tx1"/>
                </a:solidFill>
              </a:rPr>
              <a:t>)</a:t>
            </a:r>
            <a:endParaRPr lang="en-US">
              <a:solidFill>
                <a:schemeClr val="tx1"/>
              </a:solidFill>
            </a:endParaRP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970531527161006E-2"/>
          <c:y val="7.6557510158659969E-2"/>
          <c:w val="0.91913831150253134"/>
          <c:h val="0.66319647083984301"/>
        </c:manualLayout>
      </c:layout>
      <c:lineChart>
        <c:grouping val="standard"/>
        <c:varyColors val="0"/>
        <c:ser>
          <c:idx val="0"/>
          <c:order val="0"/>
          <c:tx>
            <c:strRef>
              <c:f>'Direct Behavior Rating'!$B$6</c:f>
              <c:strCache>
                <c:ptCount val="1"/>
                <c:pt idx="0">
                  <c:v>Behavior 1</c:v>
                </c:pt>
              </c:strCache>
            </c:strRef>
          </c:tx>
          <c:spPr>
            <a:ln w="28575" cap="rnd">
              <a:solidFill>
                <a:schemeClr val="tx2"/>
              </a:solidFill>
              <a:round/>
            </a:ln>
            <a:effectLst/>
          </c:spPr>
          <c:marker>
            <c:symbol val="circle"/>
            <c:size val="5"/>
            <c:spPr>
              <a:solidFill>
                <a:schemeClr val="tx2"/>
              </a:solidFill>
              <a:ln w="50800">
                <a:solidFill>
                  <a:schemeClr val="tx2"/>
                </a:solidFill>
              </a:ln>
              <a:effectLst/>
            </c:spPr>
          </c:marker>
          <c:cat>
            <c:numRef>
              <c:f>'Direct Behavior Rating'!$A$7:$A$53</c:f>
              <c:numCache>
                <c:formatCode>m/d/yy</c:formatCode>
                <c:ptCount val="47"/>
                <c:pt idx="0">
                  <c:v>44256</c:v>
                </c:pt>
                <c:pt idx="1">
                  <c:v>44257</c:v>
                </c:pt>
                <c:pt idx="2">
                  <c:v>44258</c:v>
                </c:pt>
                <c:pt idx="3">
                  <c:v>44259</c:v>
                </c:pt>
                <c:pt idx="4">
                  <c:v>44260</c:v>
                </c:pt>
                <c:pt idx="5">
                  <c:v>44263</c:v>
                </c:pt>
                <c:pt idx="6">
                  <c:v>44264</c:v>
                </c:pt>
                <c:pt idx="7">
                  <c:v>44265</c:v>
                </c:pt>
                <c:pt idx="8">
                  <c:v>44266</c:v>
                </c:pt>
                <c:pt idx="9">
                  <c:v>44267</c:v>
                </c:pt>
                <c:pt idx="10">
                  <c:v>44270</c:v>
                </c:pt>
                <c:pt idx="11">
                  <c:v>44271</c:v>
                </c:pt>
                <c:pt idx="12">
                  <c:v>44272</c:v>
                </c:pt>
                <c:pt idx="13">
                  <c:v>44273</c:v>
                </c:pt>
                <c:pt idx="14">
                  <c:v>44274</c:v>
                </c:pt>
                <c:pt idx="15">
                  <c:v>44277</c:v>
                </c:pt>
                <c:pt idx="16">
                  <c:v>44278</c:v>
                </c:pt>
                <c:pt idx="17">
                  <c:v>44279</c:v>
                </c:pt>
                <c:pt idx="18">
                  <c:v>44280</c:v>
                </c:pt>
                <c:pt idx="19">
                  <c:v>44281</c:v>
                </c:pt>
                <c:pt idx="20">
                  <c:v>44282</c:v>
                </c:pt>
                <c:pt idx="21">
                  <c:v>44283</c:v>
                </c:pt>
                <c:pt idx="22">
                  <c:v>44284</c:v>
                </c:pt>
                <c:pt idx="23">
                  <c:v>44285</c:v>
                </c:pt>
                <c:pt idx="24">
                  <c:v>44286</c:v>
                </c:pt>
                <c:pt idx="25">
                  <c:v>44287</c:v>
                </c:pt>
                <c:pt idx="26">
                  <c:v>44288</c:v>
                </c:pt>
                <c:pt idx="27">
                  <c:v>44289</c:v>
                </c:pt>
                <c:pt idx="28">
                  <c:v>44290</c:v>
                </c:pt>
                <c:pt idx="29">
                  <c:v>44291</c:v>
                </c:pt>
                <c:pt idx="30">
                  <c:v>44292</c:v>
                </c:pt>
                <c:pt idx="31">
                  <c:v>44293</c:v>
                </c:pt>
                <c:pt idx="32">
                  <c:v>44294</c:v>
                </c:pt>
                <c:pt idx="33">
                  <c:v>44295</c:v>
                </c:pt>
                <c:pt idx="34">
                  <c:v>44296</c:v>
                </c:pt>
                <c:pt idx="35">
                  <c:v>44297</c:v>
                </c:pt>
                <c:pt idx="36">
                  <c:v>44298</c:v>
                </c:pt>
                <c:pt idx="37">
                  <c:v>44299</c:v>
                </c:pt>
                <c:pt idx="38">
                  <c:v>44300</c:v>
                </c:pt>
                <c:pt idx="39">
                  <c:v>44301</c:v>
                </c:pt>
                <c:pt idx="40">
                  <c:v>44302</c:v>
                </c:pt>
                <c:pt idx="41">
                  <c:v>44303</c:v>
                </c:pt>
                <c:pt idx="42">
                  <c:v>44304</c:v>
                </c:pt>
                <c:pt idx="43">
                  <c:v>44305</c:v>
                </c:pt>
                <c:pt idx="44">
                  <c:v>44306</c:v>
                </c:pt>
                <c:pt idx="45">
                  <c:v>44307</c:v>
                </c:pt>
                <c:pt idx="46">
                  <c:v>44308</c:v>
                </c:pt>
              </c:numCache>
            </c:numRef>
          </c:cat>
          <c:val>
            <c:numRef>
              <c:f>'Direct Behavior Rating'!$B$7:$B$53</c:f>
              <c:numCache>
                <c:formatCode>General</c:formatCode>
                <c:ptCount val="47"/>
                <c:pt idx="0">
                  <c:v>4</c:v>
                </c:pt>
                <c:pt idx="1">
                  <c:v>4</c:v>
                </c:pt>
                <c:pt idx="2">
                  <c:v>2</c:v>
                </c:pt>
                <c:pt idx="3">
                  <c:v>3</c:v>
                </c:pt>
                <c:pt idx="4">
                  <c:v>6</c:v>
                </c:pt>
                <c:pt idx="11">
                  <c:v>4</c:v>
                </c:pt>
                <c:pt idx="12">
                  <c:v>4</c:v>
                </c:pt>
                <c:pt idx="13">
                  <c:v>3</c:v>
                </c:pt>
              </c:numCache>
            </c:numRef>
          </c:val>
          <c:smooth val="0"/>
          <c:extLst>
            <c:ext xmlns:c16="http://schemas.microsoft.com/office/drawing/2014/chart" uri="{C3380CC4-5D6E-409C-BE32-E72D297353CC}">
              <c16:uniqueId val="{00000000-0B38-6C42-B009-529BE0331F08}"/>
            </c:ext>
          </c:extLst>
        </c:ser>
        <c:ser>
          <c:idx val="2"/>
          <c:order val="1"/>
          <c:tx>
            <c:strRef>
              <c:f>'Direct Behavior Rating'!$C$6</c:f>
              <c:strCache>
                <c:ptCount val="1"/>
                <c:pt idx="0">
                  <c:v>Behavior 2</c:v>
                </c:pt>
              </c:strCache>
            </c:strRef>
          </c:tx>
          <c:spPr>
            <a:ln w="28575" cap="rnd">
              <a:solidFill>
                <a:srgbClr val="C00000"/>
              </a:solidFill>
              <a:round/>
            </a:ln>
            <a:effectLst/>
          </c:spPr>
          <c:marker>
            <c:symbol val="circle"/>
            <c:size val="5"/>
            <c:spPr>
              <a:solidFill>
                <a:srgbClr val="C00000"/>
              </a:solidFill>
              <a:ln w="50800">
                <a:solidFill>
                  <a:srgbClr val="C00000"/>
                </a:solidFill>
              </a:ln>
              <a:effectLst/>
            </c:spPr>
          </c:marker>
          <c:cat>
            <c:numRef>
              <c:f>'Direct Behavior Rating'!$A$7:$A$53</c:f>
              <c:numCache>
                <c:formatCode>m/d/yy</c:formatCode>
                <c:ptCount val="47"/>
                <c:pt idx="0">
                  <c:v>44256</c:v>
                </c:pt>
                <c:pt idx="1">
                  <c:v>44257</c:v>
                </c:pt>
                <c:pt idx="2">
                  <c:v>44258</c:v>
                </c:pt>
                <c:pt idx="3">
                  <c:v>44259</c:v>
                </c:pt>
                <c:pt idx="4">
                  <c:v>44260</c:v>
                </c:pt>
                <c:pt idx="5">
                  <c:v>44263</c:v>
                </c:pt>
                <c:pt idx="6">
                  <c:v>44264</c:v>
                </c:pt>
                <c:pt idx="7">
                  <c:v>44265</c:v>
                </c:pt>
                <c:pt idx="8">
                  <c:v>44266</c:v>
                </c:pt>
                <c:pt idx="9">
                  <c:v>44267</c:v>
                </c:pt>
                <c:pt idx="10">
                  <c:v>44270</c:v>
                </c:pt>
                <c:pt idx="11">
                  <c:v>44271</c:v>
                </c:pt>
                <c:pt idx="12">
                  <c:v>44272</c:v>
                </c:pt>
                <c:pt idx="13">
                  <c:v>44273</c:v>
                </c:pt>
                <c:pt idx="14">
                  <c:v>44274</c:v>
                </c:pt>
                <c:pt idx="15">
                  <c:v>44277</c:v>
                </c:pt>
                <c:pt idx="16">
                  <c:v>44278</c:v>
                </c:pt>
                <c:pt idx="17">
                  <c:v>44279</c:v>
                </c:pt>
                <c:pt idx="18">
                  <c:v>44280</c:v>
                </c:pt>
                <c:pt idx="19">
                  <c:v>44281</c:v>
                </c:pt>
                <c:pt idx="20">
                  <c:v>44282</c:v>
                </c:pt>
                <c:pt idx="21">
                  <c:v>44283</c:v>
                </c:pt>
                <c:pt idx="22">
                  <c:v>44284</c:v>
                </c:pt>
                <c:pt idx="23">
                  <c:v>44285</c:v>
                </c:pt>
                <c:pt idx="24">
                  <c:v>44286</c:v>
                </c:pt>
                <c:pt idx="25">
                  <c:v>44287</c:v>
                </c:pt>
                <c:pt idx="26">
                  <c:v>44288</c:v>
                </c:pt>
                <c:pt idx="27">
                  <c:v>44289</c:v>
                </c:pt>
                <c:pt idx="28">
                  <c:v>44290</c:v>
                </c:pt>
                <c:pt idx="29">
                  <c:v>44291</c:v>
                </c:pt>
                <c:pt idx="30">
                  <c:v>44292</c:v>
                </c:pt>
                <c:pt idx="31">
                  <c:v>44293</c:v>
                </c:pt>
                <c:pt idx="32">
                  <c:v>44294</c:v>
                </c:pt>
                <c:pt idx="33">
                  <c:v>44295</c:v>
                </c:pt>
                <c:pt idx="34">
                  <c:v>44296</c:v>
                </c:pt>
                <c:pt idx="35">
                  <c:v>44297</c:v>
                </c:pt>
                <c:pt idx="36">
                  <c:v>44298</c:v>
                </c:pt>
                <c:pt idx="37">
                  <c:v>44299</c:v>
                </c:pt>
                <c:pt idx="38">
                  <c:v>44300</c:v>
                </c:pt>
                <c:pt idx="39">
                  <c:v>44301</c:v>
                </c:pt>
                <c:pt idx="40">
                  <c:v>44302</c:v>
                </c:pt>
                <c:pt idx="41">
                  <c:v>44303</c:v>
                </c:pt>
                <c:pt idx="42">
                  <c:v>44304</c:v>
                </c:pt>
                <c:pt idx="43">
                  <c:v>44305</c:v>
                </c:pt>
                <c:pt idx="44">
                  <c:v>44306</c:v>
                </c:pt>
                <c:pt idx="45">
                  <c:v>44307</c:v>
                </c:pt>
                <c:pt idx="46">
                  <c:v>44308</c:v>
                </c:pt>
              </c:numCache>
            </c:numRef>
          </c:cat>
          <c:val>
            <c:numRef>
              <c:f>'Direct Behavior Rating'!$C$7:$C$53</c:f>
              <c:numCache>
                <c:formatCode>General</c:formatCode>
                <c:ptCount val="47"/>
                <c:pt idx="0">
                  <c:v>1</c:v>
                </c:pt>
                <c:pt idx="1">
                  <c:v>1</c:v>
                </c:pt>
                <c:pt idx="2">
                  <c:v>0</c:v>
                </c:pt>
                <c:pt idx="3">
                  <c:v>1</c:v>
                </c:pt>
                <c:pt idx="4">
                  <c:v>2</c:v>
                </c:pt>
                <c:pt idx="11">
                  <c:v>0</c:v>
                </c:pt>
                <c:pt idx="12">
                  <c:v>3</c:v>
                </c:pt>
                <c:pt idx="13">
                  <c:v>1</c:v>
                </c:pt>
              </c:numCache>
            </c:numRef>
          </c:val>
          <c:smooth val="0"/>
          <c:extLst>
            <c:ext xmlns:c16="http://schemas.microsoft.com/office/drawing/2014/chart" uri="{C3380CC4-5D6E-409C-BE32-E72D297353CC}">
              <c16:uniqueId val="{00000001-0B38-6C42-B009-529BE0331F08}"/>
            </c:ext>
          </c:extLst>
        </c:ser>
        <c:ser>
          <c:idx val="1"/>
          <c:order val="2"/>
          <c:tx>
            <c:strRef>
              <c:f>'Direct Behavior Rating'!$D$6</c:f>
              <c:strCache>
                <c:ptCount val="1"/>
                <c:pt idx="0">
                  <c:v>Behavior 3</c:v>
                </c:pt>
              </c:strCache>
            </c:strRef>
          </c:tx>
          <c:spPr>
            <a:ln w="28575" cap="rnd">
              <a:solidFill>
                <a:schemeClr val="accent4"/>
              </a:solidFill>
              <a:round/>
            </a:ln>
            <a:effectLst/>
          </c:spPr>
          <c:marker>
            <c:symbol val="circle"/>
            <c:size val="5"/>
            <c:spPr>
              <a:solidFill>
                <a:schemeClr val="accent4"/>
              </a:solidFill>
              <a:ln w="50800">
                <a:solidFill>
                  <a:schemeClr val="accent4"/>
                </a:solidFill>
              </a:ln>
              <a:effectLst/>
            </c:spPr>
          </c:marker>
          <c:cat>
            <c:numRef>
              <c:f>'Direct Behavior Rating'!$A$7:$A$53</c:f>
              <c:numCache>
                <c:formatCode>m/d/yy</c:formatCode>
                <c:ptCount val="47"/>
                <c:pt idx="0">
                  <c:v>44256</c:v>
                </c:pt>
                <c:pt idx="1">
                  <c:v>44257</c:v>
                </c:pt>
                <c:pt idx="2">
                  <c:v>44258</c:v>
                </c:pt>
                <c:pt idx="3">
                  <c:v>44259</c:v>
                </c:pt>
                <c:pt idx="4">
                  <c:v>44260</c:v>
                </c:pt>
                <c:pt idx="5">
                  <c:v>44263</c:v>
                </c:pt>
                <c:pt idx="6">
                  <c:v>44264</c:v>
                </c:pt>
                <c:pt idx="7">
                  <c:v>44265</c:v>
                </c:pt>
                <c:pt idx="8">
                  <c:v>44266</c:v>
                </c:pt>
                <c:pt idx="9">
                  <c:v>44267</c:v>
                </c:pt>
                <c:pt idx="10">
                  <c:v>44270</c:v>
                </c:pt>
                <c:pt idx="11">
                  <c:v>44271</c:v>
                </c:pt>
                <c:pt idx="12">
                  <c:v>44272</c:v>
                </c:pt>
                <c:pt idx="13">
                  <c:v>44273</c:v>
                </c:pt>
                <c:pt idx="14">
                  <c:v>44274</c:v>
                </c:pt>
                <c:pt idx="15">
                  <c:v>44277</c:v>
                </c:pt>
                <c:pt idx="16">
                  <c:v>44278</c:v>
                </c:pt>
                <c:pt idx="17">
                  <c:v>44279</c:v>
                </c:pt>
                <c:pt idx="18">
                  <c:v>44280</c:v>
                </c:pt>
                <c:pt idx="19">
                  <c:v>44281</c:v>
                </c:pt>
                <c:pt idx="20">
                  <c:v>44282</c:v>
                </c:pt>
                <c:pt idx="21">
                  <c:v>44283</c:v>
                </c:pt>
                <c:pt idx="22">
                  <c:v>44284</c:v>
                </c:pt>
                <c:pt idx="23">
                  <c:v>44285</c:v>
                </c:pt>
                <c:pt idx="24">
                  <c:v>44286</c:v>
                </c:pt>
                <c:pt idx="25">
                  <c:v>44287</c:v>
                </c:pt>
                <c:pt idx="26">
                  <c:v>44288</c:v>
                </c:pt>
                <c:pt idx="27">
                  <c:v>44289</c:v>
                </c:pt>
                <c:pt idx="28">
                  <c:v>44290</c:v>
                </c:pt>
                <c:pt idx="29">
                  <c:v>44291</c:v>
                </c:pt>
                <c:pt idx="30">
                  <c:v>44292</c:v>
                </c:pt>
                <c:pt idx="31">
                  <c:v>44293</c:v>
                </c:pt>
                <c:pt idx="32">
                  <c:v>44294</c:v>
                </c:pt>
                <c:pt idx="33">
                  <c:v>44295</c:v>
                </c:pt>
                <c:pt idx="34">
                  <c:v>44296</c:v>
                </c:pt>
                <c:pt idx="35">
                  <c:v>44297</c:v>
                </c:pt>
                <c:pt idx="36">
                  <c:v>44298</c:v>
                </c:pt>
                <c:pt idx="37">
                  <c:v>44299</c:v>
                </c:pt>
                <c:pt idx="38">
                  <c:v>44300</c:v>
                </c:pt>
                <c:pt idx="39">
                  <c:v>44301</c:v>
                </c:pt>
                <c:pt idx="40">
                  <c:v>44302</c:v>
                </c:pt>
                <c:pt idx="41">
                  <c:v>44303</c:v>
                </c:pt>
                <c:pt idx="42">
                  <c:v>44304</c:v>
                </c:pt>
                <c:pt idx="43">
                  <c:v>44305</c:v>
                </c:pt>
                <c:pt idx="44">
                  <c:v>44306</c:v>
                </c:pt>
                <c:pt idx="45">
                  <c:v>44307</c:v>
                </c:pt>
                <c:pt idx="46">
                  <c:v>44308</c:v>
                </c:pt>
              </c:numCache>
            </c:numRef>
          </c:cat>
          <c:val>
            <c:numRef>
              <c:f>'Direct Behavior Rating'!$D$7:$D$53</c:f>
              <c:numCache>
                <c:formatCode>General</c:formatCode>
                <c:ptCount val="47"/>
                <c:pt idx="0">
                  <c:v>5</c:v>
                </c:pt>
                <c:pt idx="1">
                  <c:v>4</c:v>
                </c:pt>
                <c:pt idx="2">
                  <c:v>0</c:v>
                </c:pt>
                <c:pt idx="3">
                  <c:v>2</c:v>
                </c:pt>
                <c:pt idx="4">
                  <c:v>1</c:v>
                </c:pt>
                <c:pt idx="11">
                  <c:v>2</c:v>
                </c:pt>
                <c:pt idx="12">
                  <c:v>1</c:v>
                </c:pt>
                <c:pt idx="13">
                  <c:v>4</c:v>
                </c:pt>
              </c:numCache>
            </c:numRef>
          </c:val>
          <c:smooth val="0"/>
          <c:extLst>
            <c:ext xmlns:c16="http://schemas.microsoft.com/office/drawing/2014/chart" uri="{C3380CC4-5D6E-409C-BE32-E72D297353CC}">
              <c16:uniqueId val="{00000002-0B38-6C42-B009-529BE0331F08}"/>
            </c:ext>
          </c:extLst>
        </c:ser>
        <c:ser>
          <c:idx val="3"/>
          <c:order val="3"/>
          <c:tx>
            <c:strRef>
              <c:f>'Direct Behavior Rating'!$E$6</c:f>
              <c:strCache>
                <c:ptCount val="1"/>
                <c:pt idx="0">
                  <c:v>Behavior 1</c:v>
                </c:pt>
              </c:strCache>
            </c:strRef>
          </c:tx>
          <c:spPr>
            <a:ln w="28575" cap="rnd">
              <a:solidFill>
                <a:schemeClr val="tx2"/>
              </a:solidFill>
              <a:round/>
            </a:ln>
            <a:effectLst/>
          </c:spPr>
          <c:marker>
            <c:symbol val="circle"/>
            <c:size val="5"/>
            <c:spPr>
              <a:solidFill>
                <a:schemeClr val="tx2"/>
              </a:solidFill>
              <a:ln w="50800">
                <a:solidFill>
                  <a:schemeClr val="tx2"/>
                </a:solidFill>
              </a:ln>
              <a:effectLst/>
            </c:spPr>
          </c:marker>
          <c:cat>
            <c:numRef>
              <c:f>'Direct Behavior Rating'!$A$7:$A$53</c:f>
              <c:numCache>
                <c:formatCode>m/d/yy</c:formatCode>
                <c:ptCount val="47"/>
                <c:pt idx="0">
                  <c:v>44256</c:v>
                </c:pt>
                <c:pt idx="1">
                  <c:v>44257</c:v>
                </c:pt>
                <c:pt idx="2">
                  <c:v>44258</c:v>
                </c:pt>
                <c:pt idx="3">
                  <c:v>44259</c:v>
                </c:pt>
                <c:pt idx="4">
                  <c:v>44260</c:v>
                </c:pt>
                <c:pt idx="5">
                  <c:v>44263</c:v>
                </c:pt>
                <c:pt idx="6">
                  <c:v>44264</c:v>
                </c:pt>
                <c:pt idx="7">
                  <c:v>44265</c:v>
                </c:pt>
                <c:pt idx="8">
                  <c:v>44266</c:v>
                </c:pt>
                <c:pt idx="9">
                  <c:v>44267</c:v>
                </c:pt>
                <c:pt idx="10">
                  <c:v>44270</c:v>
                </c:pt>
                <c:pt idx="11">
                  <c:v>44271</c:v>
                </c:pt>
                <c:pt idx="12">
                  <c:v>44272</c:v>
                </c:pt>
                <c:pt idx="13">
                  <c:v>44273</c:v>
                </c:pt>
                <c:pt idx="14">
                  <c:v>44274</c:v>
                </c:pt>
                <c:pt idx="15">
                  <c:v>44277</c:v>
                </c:pt>
                <c:pt idx="16">
                  <c:v>44278</c:v>
                </c:pt>
                <c:pt idx="17">
                  <c:v>44279</c:v>
                </c:pt>
                <c:pt idx="18">
                  <c:v>44280</c:v>
                </c:pt>
                <c:pt idx="19">
                  <c:v>44281</c:v>
                </c:pt>
                <c:pt idx="20">
                  <c:v>44282</c:v>
                </c:pt>
                <c:pt idx="21">
                  <c:v>44283</c:v>
                </c:pt>
                <c:pt idx="22">
                  <c:v>44284</c:v>
                </c:pt>
                <c:pt idx="23">
                  <c:v>44285</c:v>
                </c:pt>
                <c:pt idx="24">
                  <c:v>44286</c:v>
                </c:pt>
                <c:pt idx="25">
                  <c:v>44287</c:v>
                </c:pt>
                <c:pt idx="26">
                  <c:v>44288</c:v>
                </c:pt>
                <c:pt idx="27">
                  <c:v>44289</c:v>
                </c:pt>
                <c:pt idx="28">
                  <c:v>44290</c:v>
                </c:pt>
                <c:pt idx="29">
                  <c:v>44291</c:v>
                </c:pt>
                <c:pt idx="30">
                  <c:v>44292</c:v>
                </c:pt>
                <c:pt idx="31">
                  <c:v>44293</c:v>
                </c:pt>
                <c:pt idx="32">
                  <c:v>44294</c:v>
                </c:pt>
                <c:pt idx="33">
                  <c:v>44295</c:v>
                </c:pt>
                <c:pt idx="34">
                  <c:v>44296</c:v>
                </c:pt>
                <c:pt idx="35">
                  <c:v>44297</c:v>
                </c:pt>
                <c:pt idx="36">
                  <c:v>44298</c:v>
                </c:pt>
                <c:pt idx="37">
                  <c:v>44299</c:v>
                </c:pt>
                <c:pt idx="38">
                  <c:v>44300</c:v>
                </c:pt>
                <c:pt idx="39">
                  <c:v>44301</c:v>
                </c:pt>
                <c:pt idx="40">
                  <c:v>44302</c:v>
                </c:pt>
                <c:pt idx="41">
                  <c:v>44303</c:v>
                </c:pt>
                <c:pt idx="42">
                  <c:v>44304</c:v>
                </c:pt>
                <c:pt idx="43">
                  <c:v>44305</c:v>
                </c:pt>
                <c:pt idx="44">
                  <c:v>44306</c:v>
                </c:pt>
                <c:pt idx="45">
                  <c:v>44307</c:v>
                </c:pt>
                <c:pt idx="46">
                  <c:v>44308</c:v>
                </c:pt>
              </c:numCache>
            </c:numRef>
          </c:cat>
          <c:val>
            <c:numRef>
              <c:f>'Direct Behavior Rating'!$E$7:$E$53</c:f>
              <c:numCache>
                <c:formatCode>General</c:formatCode>
                <c:ptCount val="47"/>
                <c:pt idx="5">
                  <c:v>8</c:v>
                </c:pt>
                <c:pt idx="6">
                  <c:v>8</c:v>
                </c:pt>
                <c:pt idx="7">
                  <c:v>7</c:v>
                </c:pt>
                <c:pt idx="8">
                  <c:v>9</c:v>
                </c:pt>
                <c:pt idx="9">
                  <c:v>9</c:v>
                </c:pt>
                <c:pt idx="10">
                  <c:v>8</c:v>
                </c:pt>
                <c:pt idx="14">
                  <c:v>8</c:v>
                </c:pt>
                <c:pt idx="15">
                  <c:v>7</c:v>
                </c:pt>
                <c:pt idx="16">
                  <c:v>6</c:v>
                </c:pt>
                <c:pt idx="17">
                  <c:v>6</c:v>
                </c:pt>
                <c:pt idx="18">
                  <c:v>7</c:v>
                </c:pt>
                <c:pt idx="19">
                  <c:v>8</c:v>
                </c:pt>
              </c:numCache>
            </c:numRef>
          </c:val>
          <c:smooth val="0"/>
          <c:extLst>
            <c:ext xmlns:c16="http://schemas.microsoft.com/office/drawing/2014/chart" uri="{C3380CC4-5D6E-409C-BE32-E72D297353CC}">
              <c16:uniqueId val="{00000003-0B38-6C42-B009-529BE0331F08}"/>
            </c:ext>
          </c:extLst>
        </c:ser>
        <c:ser>
          <c:idx val="4"/>
          <c:order val="4"/>
          <c:tx>
            <c:strRef>
              <c:f>'Direct Behavior Rating'!$F$6</c:f>
              <c:strCache>
                <c:ptCount val="1"/>
                <c:pt idx="0">
                  <c:v>Behavior 2</c:v>
                </c:pt>
              </c:strCache>
            </c:strRef>
          </c:tx>
          <c:spPr>
            <a:ln w="28575" cap="rnd">
              <a:solidFill>
                <a:srgbClr val="C00000"/>
              </a:solidFill>
              <a:round/>
            </a:ln>
            <a:effectLst/>
          </c:spPr>
          <c:marker>
            <c:symbol val="circle"/>
            <c:size val="5"/>
            <c:spPr>
              <a:solidFill>
                <a:srgbClr val="C00000"/>
              </a:solidFill>
              <a:ln w="50800">
                <a:solidFill>
                  <a:srgbClr val="C00000"/>
                </a:solidFill>
              </a:ln>
              <a:effectLst/>
            </c:spPr>
          </c:marker>
          <c:cat>
            <c:numRef>
              <c:f>'Direct Behavior Rating'!$A$7:$A$53</c:f>
              <c:numCache>
                <c:formatCode>m/d/yy</c:formatCode>
                <c:ptCount val="47"/>
                <c:pt idx="0">
                  <c:v>44256</c:v>
                </c:pt>
                <c:pt idx="1">
                  <c:v>44257</c:v>
                </c:pt>
                <c:pt idx="2">
                  <c:v>44258</c:v>
                </c:pt>
                <c:pt idx="3">
                  <c:v>44259</c:v>
                </c:pt>
                <c:pt idx="4">
                  <c:v>44260</c:v>
                </c:pt>
                <c:pt idx="5">
                  <c:v>44263</c:v>
                </c:pt>
                <c:pt idx="6">
                  <c:v>44264</c:v>
                </c:pt>
                <c:pt idx="7">
                  <c:v>44265</c:v>
                </c:pt>
                <c:pt idx="8">
                  <c:v>44266</c:v>
                </c:pt>
                <c:pt idx="9">
                  <c:v>44267</c:v>
                </c:pt>
                <c:pt idx="10">
                  <c:v>44270</c:v>
                </c:pt>
                <c:pt idx="11">
                  <c:v>44271</c:v>
                </c:pt>
                <c:pt idx="12">
                  <c:v>44272</c:v>
                </c:pt>
                <c:pt idx="13">
                  <c:v>44273</c:v>
                </c:pt>
                <c:pt idx="14">
                  <c:v>44274</c:v>
                </c:pt>
                <c:pt idx="15">
                  <c:v>44277</c:v>
                </c:pt>
                <c:pt idx="16">
                  <c:v>44278</c:v>
                </c:pt>
                <c:pt idx="17">
                  <c:v>44279</c:v>
                </c:pt>
                <c:pt idx="18">
                  <c:v>44280</c:v>
                </c:pt>
                <c:pt idx="19">
                  <c:v>44281</c:v>
                </c:pt>
                <c:pt idx="20">
                  <c:v>44282</c:v>
                </c:pt>
                <c:pt idx="21">
                  <c:v>44283</c:v>
                </c:pt>
                <c:pt idx="22">
                  <c:v>44284</c:v>
                </c:pt>
                <c:pt idx="23">
                  <c:v>44285</c:v>
                </c:pt>
                <c:pt idx="24">
                  <c:v>44286</c:v>
                </c:pt>
                <c:pt idx="25">
                  <c:v>44287</c:v>
                </c:pt>
                <c:pt idx="26">
                  <c:v>44288</c:v>
                </c:pt>
                <c:pt idx="27">
                  <c:v>44289</c:v>
                </c:pt>
                <c:pt idx="28">
                  <c:v>44290</c:v>
                </c:pt>
                <c:pt idx="29">
                  <c:v>44291</c:v>
                </c:pt>
                <c:pt idx="30">
                  <c:v>44292</c:v>
                </c:pt>
                <c:pt idx="31">
                  <c:v>44293</c:v>
                </c:pt>
                <c:pt idx="32">
                  <c:v>44294</c:v>
                </c:pt>
                <c:pt idx="33">
                  <c:v>44295</c:v>
                </c:pt>
                <c:pt idx="34">
                  <c:v>44296</c:v>
                </c:pt>
                <c:pt idx="35">
                  <c:v>44297</c:v>
                </c:pt>
                <c:pt idx="36">
                  <c:v>44298</c:v>
                </c:pt>
                <c:pt idx="37">
                  <c:v>44299</c:v>
                </c:pt>
                <c:pt idx="38">
                  <c:v>44300</c:v>
                </c:pt>
                <c:pt idx="39">
                  <c:v>44301</c:v>
                </c:pt>
                <c:pt idx="40">
                  <c:v>44302</c:v>
                </c:pt>
                <c:pt idx="41">
                  <c:v>44303</c:v>
                </c:pt>
                <c:pt idx="42">
                  <c:v>44304</c:v>
                </c:pt>
                <c:pt idx="43">
                  <c:v>44305</c:v>
                </c:pt>
                <c:pt idx="44">
                  <c:v>44306</c:v>
                </c:pt>
                <c:pt idx="45">
                  <c:v>44307</c:v>
                </c:pt>
                <c:pt idx="46">
                  <c:v>44308</c:v>
                </c:pt>
              </c:numCache>
            </c:numRef>
          </c:cat>
          <c:val>
            <c:numRef>
              <c:f>'Direct Behavior Rating'!$F$7:$F$53</c:f>
              <c:numCache>
                <c:formatCode>General</c:formatCode>
                <c:ptCount val="47"/>
                <c:pt idx="5">
                  <c:v>5</c:v>
                </c:pt>
                <c:pt idx="6">
                  <c:v>6</c:v>
                </c:pt>
                <c:pt idx="7">
                  <c:v>5</c:v>
                </c:pt>
                <c:pt idx="8">
                  <c:v>7</c:v>
                </c:pt>
                <c:pt idx="9">
                  <c:v>5</c:v>
                </c:pt>
                <c:pt idx="10">
                  <c:v>5</c:v>
                </c:pt>
                <c:pt idx="14">
                  <c:v>5</c:v>
                </c:pt>
                <c:pt idx="15">
                  <c:v>6</c:v>
                </c:pt>
                <c:pt idx="16">
                  <c:v>7</c:v>
                </c:pt>
                <c:pt idx="17">
                  <c:v>6</c:v>
                </c:pt>
                <c:pt idx="18">
                  <c:v>8</c:v>
                </c:pt>
                <c:pt idx="19">
                  <c:v>7</c:v>
                </c:pt>
              </c:numCache>
            </c:numRef>
          </c:val>
          <c:smooth val="0"/>
          <c:extLst>
            <c:ext xmlns:c16="http://schemas.microsoft.com/office/drawing/2014/chart" uri="{C3380CC4-5D6E-409C-BE32-E72D297353CC}">
              <c16:uniqueId val="{00000004-0B38-6C42-B009-529BE0331F08}"/>
            </c:ext>
          </c:extLst>
        </c:ser>
        <c:ser>
          <c:idx val="5"/>
          <c:order val="5"/>
          <c:tx>
            <c:strRef>
              <c:f>'Direct Behavior Rating'!$G$6</c:f>
              <c:strCache>
                <c:ptCount val="1"/>
                <c:pt idx="0">
                  <c:v>Behavior 3</c:v>
                </c:pt>
              </c:strCache>
            </c:strRef>
          </c:tx>
          <c:spPr>
            <a:ln w="28575" cap="rnd">
              <a:solidFill>
                <a:schemeClr val="accent4"/>
              </a:solidFill>
              <a:round/>
            </a:ln>
            <a:effectLst/>
          </c:spPr>
          <c:marker>
            <c:symbol val="circle"/>
            <c:size val="5"/>
            <c:spPr>
              <a:solidFill>
                <a:schemeClr val="accent4"/>
              </a:solidFill>
              <a:ln w="50800">
                <a:solidFill>
                  <a:schemeClr val="accent4"/>
                </a:solidFill>
              </a:ln>
              <a:effectLst/>
            </c:spPr>
          </c:marker>
          <c:cat>
            <c:numRef>
              <c:f>'Direct Behavior Rating'!$A$7:$A$53</c:f>
              <c:numCache>
                <c:formatCode>m/d/yy</c:formatCode>
                <c:ptCount val="47"/>
                <c:pt idx="0">
                  <c:v>44256</c:v>
                </c:pt>
                <c:pt idx="1">
                  <c:v>44257</c:v>
                </c:pt>
                <c:pt idx="2">
                  <c:v>44258</c:v>
                </c:pt>
                <c:pt idx="3">
                  <c:v>44259</c:v>
                </c:pt>
                <c:pt idx="4">
                  <c:v>44260</c:v>
                </c:pt>
                <c:pt idx="5">
                  <c:v>44263</c:v>
                </c:pt>
                <c:pt idx="6">
                  <c:v>44264</c:v>
                </c:pt>
                <c:pt idx="7">
                  <c:v>44265</c:v>
                </c:pt>
                <c:pt idx="8">
                  <c:v>44266</c:v>
                </c:pt>
                <c:pt idx="9">
                  <c:v>44267</c:v>
                </c:pt>
                <c:pt idx="10">
                  <c:v>44270</c:v>
                </c:pt>
                <c:pt idx="11">
                  <c:v>44271</c:v>
                </c:pt>
                <c:pt idx="12">
                  <c:v>44272</c:v>
                </c:pt>
                <c:pt idx="13">
                  <c:v>44273</c:v>
                </c:pt>
                <c:pt idx="14">
                  <c:v>44274</c:v>
                </c:pt>
                <c:pt idx="15">
                  <c:v>44277</c:v>
                </c:pt>
                <c:pt idx="16">
                  <c:v>44278</c:v>
                </c:pt>
                <c:pt idx="17">
                  <c:v>44279</c:v>
                </c:pt>
                <c:pt idx="18">
                  <c:v>44280</c:v>
                </c:pt>
                <c:pt idx="19">
                  <c:v>44281</c:v>
                </c:pt>
                <c:pt idx="20">
                  <c:v>44282</c:v>
                </c:pt>
                <c:pt idx="21">
                  <c:v>44283</c:v>
                </c:pt>
                <c:pt idx="22">
                  <c:v>44284</c:v>
                </c:pt>
                <c:pt idx="23">
                  <c:v>44285</c:v>
                </c:pt>
                <c:pt idx="24">
                  <c:v>44286</c:v>
                </c:pt>
                <c:pt idx="25">
                  <c:v>44287</c:v>
                </c:pt>
                <c:pt idx="26">
                  <c:v>44288</c:v>
                </c:pt>
                <c:pt idx="27">
                  <c:v>44289</c:v>
                </c:pt>
                <c:pt idx="28">
                  <c:v>44290</c:v>
                </c:pt>
                <c:pt idx="29">
                  <c:v>44291</c:v>
                </c:pt>
                <c:pt idx="30">
                  <c:v>44292</c:v>
                </c:pt>
                <c:pt idx="31">
                  <c:v>44293</c:v>
                </c:pt>
                <c:pt idx="32">
                  <c:v>44294</c:v>
                </c:pt>
                <c:pt idx="33">
                  <c:v>44295</c:v>
                </c:pt>
                <c:pt idx="34">
                  <c:v>44296</c:v>
                </c:pt>
                <c:pt idx="35">
                  <c:v>44297</c:v>
                </c:pt>
                <c:pt idx="36">
                  <c:v>44298</c:v>
                </c:pt>
                <c:pt idx="37">
                  <c:v>44299</c:v>
                </c:pt>
                <c:pt idx="38">
                  <c:v>44300</c:v>
                </c:pt>
                <c:pt idx="39">
                  <c:v>44301</c:v>
                </c:pt>
                <c:pt idx="40">
                  <c:v>44302</c:v>
                </c:pt>
                <c:pt idx="41">
                  <c:v>44303</c:v>
                </c:pt>
                <c:pt idx="42">
                  <c:v>44304</c:v>
                </c:pt>
                <c:pt idx="43">
                  <c:v>44305</c:v>
                </c:pt>
                <c:pt idx="44">
                  <c:v>44306</c:v>
                </c:pt>
                <c:pt idx="45">
                  <c:v>44307</c:v>
                </c:pt>
                <c:pt idx="46">
                  <c:v>44308</c:v>
                </c:pt>
              </c:numCache>
            </c:numRef>
          </c:cat>
          <c:val>
            <c:numRef>
              <c:f>'Direct Behavior Rating'!$G$7:$G$53</c:f>
              <c:numCache>
                <c:formatCode>General</c:formatCode>
                <c:ptCount val="47"/>
                <c:pt idx="5">
                  <c:v>8</c:v>
                </c:pt>
                <c:pt idx="6">
                  <c:v>8</c:v>
                </c:pt>
                <c:pt idx="7">
                  <c:v>8</c:v>
                </c:pt>
                <c:pt idx="8">
                  <c:v>7</c:v>
                </c:pt>
                <c:pt idx="9">
                  <c:v>6</c:v>
                </c:pt>
                <c:pt idx="10">
                  <c:v>8</c:v>
                </c:pt>
                <c:pt idx="14">
                  <c:v>7</c:v>
                </c:pt>
                <c:pt idx="15">
                  <c:v>8</c:v>
                </c:pt>
                <c:pt idx="16">
                  <c:v>8</c:v>
                </c:pt>
                <c:pt idx="17">
                  <c:v>7</c:v>
                </c:pt>
                <c:pt idx="18">
                  <c:v>9</c:v>
                </c:pt>
                <c:pt idx="19">
                  <c:v>8</c:v>
                </c:pt>
              </c:numCache>
            </c:numRef>
          </c:val>
          <c:smooth val="0"/>
          <c:extLst>
            <c:ext xmlns:c16="http://schemas.microsoft.com/office/drawing/2014/chart" uri="{C3380CC4-5D6E-409C-BE32-E72D297353CC}">
              <c16:uniqueId val="{00000005-0B38-6C42-B009-529BE0331F08}"/>
            </c:ext>
          </c:extLst>
        </c:ser>
        <c:dLbls>
          <c:showLegendKey val="0"/>
          <c:showVal val="0"/>
          <c:showCatName val="0"/>
          <c:showSerName val="0"/>
          <c:showPercent val="0"/>
          <c:showBubbleSize val="0"/>
        </c:dLbls>
        <c:marker val="1"/>
        <c:smooth val="0"/>
        <c:axId val="2058415423"/>
        <c:axId val="2058406687"/>
      </c:lineChart>
      <c:catAx>
        <c:axId val="2058415423"/>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Date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m/d/yy" sourceLinked="1"/>
        <c:majorTickMark val="out"/>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06687"/>
        <c:crosses val="autoZero"/>
        <c:auto val="0"/>
        <c:lblAlgn val="ctr"/>
        <c:lblOffset val="100"/>
        <c:noMultiLvlLbl val="0"/>
      </c:catAx>
      <c:valAx>
        <c:axId val="2058406687"/>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Direct Behavior Rating (0 = Never; 5 = Sometimes; 10 = Always)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2058415423"/>
        <c:crosses val="autoZero"/>
        <c:crossBetween val="between"/>
      </c:valAx>
      <c:spPr>
        <a:noFill/>
        <a:ln>
          <a:noFill/>
        </a:ln>
        <a:effectLst/>
      </c:spPr>
    </c:plotArea>
    <c:legend>
      <c:legendPos val="b"/>
      <c:legendEntry>
        <c:idx val="3"/>
        <c:delete val="1"/>
      </c:legendEntry>
      <c:legendEntry>
        <c:idx val="4"/>
        <c:delete val="1"/>
      </c:legendEntry>
      <c:legendEntry>
        <c:idx val="5"/>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sz="12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youtu.be/TsCBbZDWpM8"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18</xdr:row>
      <xdr:rowOff>0</xdr:rowOff>
    </xdr:from>
    <xdr:to>
      <xdr:col>0</xdr:col>
      <xdr:colOff>7772400</xdr:colOff>
      <xdr:row>36</xdr:row>
      <xdr:rowOff>220001</xdr:rowOff>
    </xdr:to>
    <xdr:pic>
      <xdr:nvPicPr>
        <xdr:cNvPr id="2" name="Picture 1">
          <a:hlinkClick xmlns:r="http://schemas.openxmlformats.org/officeDocument/2006/relationships" r:id="rId1"/>
          <a:extLst>
            <a:ext uri="{FF2B5EF4-FFF2-40B4-BE49-F238E27FC236}">
              <a16:creationId xmlns:a16="http://schemas.microsoft.com/office/drawing/2014/main" id="{2631B059-A0BC-8062-C2AD-70D0151A1149}"/>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0" y="6096000"/>
          <a:ext cx="7772400" cy="43348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38100</xdr:colOff>
      <xdr:row>7</xdr:row>
      <xdr:rowOff>0</xdr:rowOff>
    </xdr:from>
    <xdr:to>
      <xdr:col>19</xdr:col>
      <xdr:colOff>542925</xdr:colOff>
      <xdr:row>37</xdr:row>
      <xdr:rowOff>123825</xdr:rowOff>
    </xdr:to>
    <xdr:graphicFrame macro="">
      <xdr:nvGraphicFramePr>
        <xdr:cNvPr id="2" name="Chart 1">
          <a:extLst>
            <a:ext uri="{FF2B5EF4-FFF2-40B4-BE49-F238E27FC236}">
              <a16:creationId xmlns:a16="http://schemas.microsoft.com/office/drawing/2014/main" id="{29F1AC23-C037-4708-AB6C-9D72835E0B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530225</xdr:colOff>
      <xdr:row>9</xdr:row>
      <xdr:rowOff>123825</xdr:rowOff>
    </xdr:from>
    <xdr:to>
      <xdr:col>6</xdr:col>
      <xdr:colOff>530225</xdr:colOff>
      <xdr:row>29</xdr:row>
      <xdr:rowOff>170703</xdr:rowOff>
    </xdr:to>
    <xdr:cxnSp macro="">
      <xdr:nvCxnSpPr>
        <xdr:cNvPr id="3" name="Straight Connector 2">
          <a:extLst>
            <a:ext uri="{FF2B5EF4-FFF2-40B4-BE49-F238E27FC236}">
              <a16:creationId xmlns:a16="http://schemas.microsoft.com/office/drawing/2014/main" id="{63CB9EE9-23F3-41A8-AF5C-B2CFDCD4A3CD}"/>
            </a:ext>
          </a:extLst>
        </xdr:cNvPr>
        <xdr:cNvCxnSpPr/>
      </xdr:nvCxnSpPr>
      <xdr:spPr>
        <a:xfrm flipH="1">
          <a:off x="13611225" y="3438525"/>
          <a:ext cx="0" cy="36028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27</xdr:row>
      <xdr:rowOff>171451</xdr:rowOff>
    </xdr:from>
    <xdr:to>
      <xdr:col>19</xdr:col>
      <xdr:colOff>371475</xdr:colOff>
      <xdr:row>29</xdr:row>
      <xdr:rowOff>95251</xdr:rowOff>
    </xdr:to>
    <xdr:sp macro="" textlink="$B$3">
      <xdr:nvSpPr>
        <xdr:cNvPr id="4" name="TextBox 3">
          <a:extLst>
            <a:ext uri="{FF2B5EF4-FFF2-40B4-BE49-F238E27FC236}">
              <a16:creationId xmlns:a16="http://schemas.microsoft.com/office/drawing/2014/main" id="{6884D904-93BD-48A5-A361-590CD801CDC8}"/>
            </a:ext>
          </a:extLst>
        </xdr:cNvPr>
        <xdr:cNvSpPr txBox="1"/>
      </xdr:nvSpPr>
      <xdr:spPr>
        <a:xfrm>
          <a:off x="18335625" y="6772276"/>
          <a:ext cx="1400175" cy="285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45212F4-8025-4077-A629-5A380B86AF87}" type="TxLink">
            <a:rPr lang="en-US" sz="1100" b="0" i="0" u="none" strike="noStrike">
              <a:solidFill>
                <a:sysClr val="windowText" lastClr="000000"/>
              </a:solidFill>
              <a:latin typeface="Arial"/>
              <a:cs typeface="Arial"/>
            </a:rPr>
            <a:pPr algn="ctr"/>
            <a:t>John Doe</a:t>
          </a:fld>
          <a:endParaRPr 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63501</xdr:colOff>
      <xdr:row>7</xdr:row>
      <xdr:rowOff>21070</xdr:rowOff>
    </xdr:from>
    <xdr:to>
      <xdr:col>19</xdr:col>
      <xdr:colOff>596900</xdr:colOff>
      <xdr:row>37</xdr:row>
      <xdr:rowOff>25533</xdr:rowOff>
    </xdr:to>
    <xdr:graphicFrame macro="">
      <xdr:nvGraphicFramePr>
        <xdr:cNvPr id="2" name="Chart 1">
          <a:extLst>
            <a:ext uri="{FF2B5EF4-FFF2-40B4-BE49-F238E27FC236}">
              <a16:creationId xmlns:a16="http://schemas.microsoft.com/office/drawing/2014/main" id="{56403C9F-8CF2-74A1-3FC9-2C701AB6DF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495300</xdr:colOff>
      <xdr:row>9</xdr:row>
      <xdr:rowOff>38100</xdr:rowOff>
    </xdr:from>
    <xdr:to>
      <xdr:col>5</xdr:col>
      <xdr:colOff>495300</xdr:colOff>
      <xdr:row>29</xdr:row>
      <xdr:rowOff>106775</xdr:rowOff>
    </xdr:to>
    <xdr:cxnSp macro="">
      <xdr:nvCxnSpPr>
        <xdr:cNvPr id="3" name="Straight Connector 2">
          <a:extLst>
            <a:ext uri="{FF2B5EF4-FFF2-40B4-BE49-F238E27FC236}">
              <a16:creationId xmlns:a16="http://schemas.microsoft.com/office/drawing/2014/main" id="{99A20BAA-D47E-444C-83FA-F620313431B8}"/>
            </a:ext>
          </a:extLst>
        </xdr:cNvPr>
        <xdr:cNvCxnSpPr/>
      </xdr:nvCxnSpPr>
      <xdr:spPr>
        <a:xfrm flipH="1">
          <a:off x="12166600" y="4991100"/>
          <a:ext cx="0" cy="36246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571500</xdr:colOff>
      <xdr:row>9</xdr:row>
      <xdr:rowOff>12700</xdr:rowOff>
    </xdr:from>
    <xdr:to>
      <xdr:col>7</xdr:col>
      <xdr:colOff>571500</xdr:colOff>
      <xdr:row>29</xdr:row>
      <xdr:rowOff>81375</xdr:rowOff>
    </xdr:to>
    <xdr:cxnSp macro="">
      <xdr:nvCxnSpPr>
        <xdr:cNvPr id="4" name="Straight Connector 3">
          <a:extLst>
            <a:ext uri="{FF2B5EF4-FFF2-40B4-BE49-F238E27FC236}">
              <a16:creationId xmlns:a16="http://schemas.microsoft.com/office/drawing/2014/main" id="{1D821BD8-DFA8-E649-B7CC-F521EAFE66F1}"/>
            </a:ext>
          </a:extLst>
        </xdr:cNvPr>
        <xdr:cNvCxnSpPr/>
      </xdr:nvCxnSpPr>
      <xdr:spPr>
        <a:xfrm flipH="1">
          <a:off x="13639800" y="4495800"/>
          <a:ext cx="0" cy="36246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355600</xdr:colOff>
      <xdr:row>9</xdr:row>
      <xdr:rowOff>38100</xdr:rowOff>
    </xdr:from>
    <xdr:to>
      <xdr:col>9</xdr:col>
      <xdr:colOff>355600</xdr:colOff>
      <xdr:row>29</xdr:row>
      <xdr:rowOff>106775</xdr:rowOff>
    </xdr:to>
    <xdr:cxnSp macro="">
      <xdr:nvCxnSpPr>
        <xdr:cNvPr id="5" name="Straight Connector 4">
          <a:extLst>
            <a:ext uri="{FF2B5EF4-FFF2-40B4-BE49-F238E27FC236}">
              <a16:creationId xmlns:a16="http://schemas.microsoft.com/office/drawing/2014/main" id="{3ABC1965-F478-5A4D-8572-8ED84CAC3178}"/>
            </a:ext>
          </a:extLst>
        </xdr:cNvPr>
        <xdr:cNvCxnSpPr/>
      </xdr:nvCxnSpPr>
      <xdr:spPr>
        <a:xfrm flipH="1">
          <a:off x="14820900" y="4521200"/>
          <a:ext cx="0" cy="36246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74707</xdr:colOff>
      <xdr:row>7</xdr:row>
      <xdr:rowOff>68883</xdr:rowOff>
    </xdr:from>
    <xdr:to>
      <xdr:col>25</xdr:col>
      <xdr:colOff>537882</xdr:colOff>
      <xdr:row>41</xdr:row>
      <xdr:rowOff>97119</xdr:rowOff>
    </xdr:to>
    <xdr:graphicFrame macro="">
      <xdr:nvGraphicFramePr>
        <xdr:cNvPr id="2" name="Chart 1">
          <a:extLst>
            <a:ext uri="{FF2B5EF4-FFF2-40B4-BE49-F238E27FC236}">
              <a16:creationId xmlns:a16="http://schemas.microsoft.com/office/drawing/2014/main" id="{C618C563-22D8-3962-CA6B-753BFDCFE1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0.16513</cdr:x>
      <cdr:y>0.07637</cdr:y>
    </cdr:from>
    <cdr:to>
      <cdr:x>0.16513</cdr:x>
      <cdr:y>0.82915</cdr:y>
    </cdr:to>
    <cdr:cxnSp macro="">
      <cdr:nvCxnSpPr>
        <cdr:cNvPr id="2" name="Straight Connector 1">
          <a:extLst xmlns:a="http://schemas.openxmlformats.org/drawingml/2006/main">
            <a:ext uri="{FF2B5EF4-FFF2-40B4-BE49-F238E27FC236}">
              <a16:creationId xmlns:a16="http://schemas.microsoft.com/office/drawing/2014/main" id="{2EB6A05C-4333-47E1-9C79-91084F95BC84}"/>
            </a:ext>
          </a:extLst>
        </cdr:cNvPr>
        <cdr:cNvCxnSpPr/>
      </cdr:nvCxnSpPr>
      <cdr:spPr>
        <a:xfrm xmlns:a="http://schemas.openxmlformats.org/drawingml/2006/main" flipH="1">
          <a:off x="1921925" y="463802"/>
          <a:ext cx="0" cy="4572000"/>
        </a:xfrm>
        <a:prstGeom xmlns:a="http://schemas.openxmlformats.org/drawingml/2006/main" prst="line">
          <a:avLst/>
        </a:prstGeom>
        <a:ln xmlns:a="http://schemas.openxmlformats.org/drawingml/2006/main">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0.26551</cdr:x>
      <cdr:y>0.07637</cdr:y>
    </cdr:from>
    <cdr:to>
      <cdr:x>0.26551</cdr:x>
      <cdr:y>0.82915</cdr:y>
    </cdr:to>
    <cdr:cxnSp macro="">
      <cdr:nvCxnSpPr>
        <cdr:cNvPr id="3" name="Straight Connector 2">
          <a:extLst xmlns:a="http://schemas.openxmlformats.org/drawingml/2006/main">
            <a:ext uri="{FF2B5EF4-FFF2-40B4-BE49-F238E27FC236}">
              <a16:creationId xmlns:a16="http://schemas.microsoft.com/office/drawing/2014/main" id="{39D95A80-5CE4-32BC-8BD3-F50C57C6BECD}"/>
            </a:ext>
          </a:extLst>
        </cdr:cNvPr>
        <cdr:cNvCxnSpPr/>
      </cdr:nvCxnSpPr>
      <cdr:spPr>
        <a:xfrm xmlns:a="http://schemas.openxmlformats.org/drawingml/2006/main" flipH="1">
          <a:off x="3090325" y="463802"/>
          <a:ext cx="0" cy="4572000"/>
        </a:xfrm>
        <a:prstGeom xmlns:a="http://schemas.openxmlformats.org/drawingml/2006/main" prst="line">
          <a:avLst/>
        </a:prstGeom>
        <a:ln xmlns:a="http://schemas.openxmlformats.org/drawingml/2006/main">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0.36699</cdr:x>
      <cdr:y>0.07637</cdr:y>
    </cdr:from>
    <cdr:to>
      <cdr:x>0.36699</cdr:x>
      <cdr:y>0.82915</cdr:y>
    </cdr:to>
    <cdr:cxnSp macro="">
      <cdr:nvCxnSpPr>
        <cdr:cNvPr id="4" name="Straight Connector 3">
          <a:extLst xmlns:a="http://schemas.openxmlformats.org/drawingml/2006/main">
            <a:ext uri="{FF2B5EF4-FFF2-40B4-BE49-F238E27FC236}">
              <a16:creationId xmlns:a16="http://schemas.microsoft.com/office/drawing/2014/main" id="{39D95A80-5CE4-32BC-8BD3-F50C57C6BECD}"/>
            </a:ext>
          </a:extLst>
        </cdr:cNvPr>
        <cdr:cNvCxnSpPr/>
      </cdr:nvCxnSpPr>
      <cdr:spPr>
        <a:xfrm xmlns:a="http://schemas.openxmlformats.org/drawingml/2006/main" flipH="1">
          <a:off x="4271425" y="463802"/>
          <a:ext cx="0" cy="4572000"/>
        </a:xfrm>
        <a:prstGeom xmlns:a="http://schemas.openxmlformats.org/drawingml/2006/main" prst="line">
          <a:avLst/>
        </a:prstGeom>
        <a:ln xmlns:a="http://schemas.openxmlformats.org/drawingml/2006/main">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6.xml><?xml version="1.0" encoding="utf-8"?>
<xdr:wsDr xmlns:xdr="http://schemas.openxmlformats.org/drawingml/2006/spreadsheetDrawing" xmlns:a="http://schemas.openxmlformats.org/drawingml/2006/main">
  <xdr:twoCellAnchor>
    <xdr:from>
      <xdr:col>7</xdr:col>
      <xdr:colOff>38101</xdr:colOff>
      <xdr:row>7</xdr:row>
      <xdr:rowOff>3174</xdr:rowOff>
    </xdr:from>
    <xdr:to>
      <xdr:col>21</xdr:col>
      <xdr:colOff>393701</xdr:colOff>
      <xdr:row>38</xdr:row>
      <xdr:rowOff>44449</xdr:rowOff>
    </xdr:to>
    <xdr:graphicFrame macro="">
      <xdr:nvGraphicFramePr>
        <xdr:cNvPr id="2" name="Chart 1">
          <a:extLst>
            <a:ext uri="{FF2B5EF4-FFF2-40B4-BE49-F238E27FC236}">
              <a16:creationId xmlns:a16="http://schemas.microsoft.com/office/drawing/2014/main" id="{8A42FC40-F4C5-ADF2-A0F7-26AB15D6DDE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431800</xdr:colOff>
      <xdr:row>10</xdr:row>
      <xdr:rowOff>25400</xdr:rowOff>
    </xdr:from>
    <xdr:to>
      <xdr:col>9</xdr:col>
      <xdr:colOff>431800</xdr:colOff>
      <xdr:row>30</xdr:row>
      <xdr:rowOff>104028</xdr:rowOff>
    </xdr:to>
    <xdr:cxnSp macro="">
      <xdr:nvCxnSpPr>
        <xdr:cNvPr id="3" name="Straight Connector 2">
          <a:extLst>
            <a:ext uri="{FF2B5EF4-FFF2-40B4-BE49-F238E27FC236}">
              <a16:creationId xmlns:a16="http://schemas.microsoft.com/office/drawing/2014/main" id="{B01F49C3-D521-FE4F-9583-ED3E1E538912}"/>
            </a:ext>
          </a:extLst>
        </xdr:cNvPr>
        <xdr:cNvCxnSpPr/>
      </xdr:nvCxnSpPr>
      <xdr:spPr>
        <a:xfrm flipH="1">
          <a:off x="14084300" y="5422900"/>
          <a:ext cx="0" cy="36346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38100</xdr:colOff>
      <xdr:row>10</xdr:row>
      <xdr:rowOff>50800</xdr:rowOff>
    </xdr:from>
    <xdr:to>
      <xdr:col>11</xdr:col>
      <xdr:colOff>38100</xdr:colOff>
      <xdr:row>30</xdr:row>
      <xdr:rowOff>129428</xdr:rowOff>
    </xdr:to>
    <xdr:cxnSp macro="">
      <xdr:nvCxnSpPr>
        <xdr:cNvPr id="4" name="Straight Connector 3">
          <a:extLst>
            <a:ext uri="{FF2B5EF4-FFF2-40B4-BE49-F238E27FC236}">
              <a16:creationId xmlns:a16="http://schemas.microsoft.com/office/drawing/2014/main" id="{5C73BC52-97D4-3A4B-AD9A-629F0F390B77}"/>
            </a:ext>
          </a:extLst>
        </xdr:cNvPr>
        <xdr:cNvCxnSpPr/>
      </xdr:nvCxnSpPr>
      <xdr:spPr>
        <a:xfrm flipH="1">
          <a:off x="15087600" y="5448300"/>
          <a:ext cx="0" cy="36346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342900</xdr:colOff>
      <xdr:row>10</xdr:row>
      <xdr:rowOff>12700</xdr:rowOff>
    </xdr:from>
    <xdr:to>
      <xdr:col>12</xdr:col>
      <xdr:colOff>342900</xdr:colOff>
      <xdr:row>30</xdr:row>
      <xdr:rowOff>91328</xdr:rowOff>
    </xdr:to>
    <xdr:cxnSp macro="">
      <xdr:nvCxnSpPr>
        <xdr:cNvPr id="5" name="Straight Connector 4">
          <a:extLst>
            <a:ext uri="{FF2B5EF4-FFF2-40B4-BE49-F238E27FC236}">
              <a16:creationId xmlns:a16="http://schemas.microsoft.com/office/drawing/2014/main" id="{3A2BB16E-B618-E041-9AAC-4BB416D95117}"/>
            </a:ext>
          </a:extLst>
        </xdr:cNvPr>
        <xdr:cNvCxnSpPr/>
      </xdr:nvCxnSpPr>
      <xdr:spPr>
        <a:xfrm flipH="1">
          <a:off x="16090900" y="5410200"/>
          <a:ext cx="0" cy="36346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86139</xdr:colOff>
      <xdr:row>7</xdr:row>
      <xdr:rowOff>10748</xdr:rowOff>
    </xdr:from>
    <xdr:to>
      <xdr:col>17</xdr:col>
      <xdr:colOff>290443</xdr:colOff>
      <xdr:row>36</xdr:row>
      <xdr:rowOff>154057</xdr:rowOff>
    </xdr:to>
    <xdr:graphicFrame macro="">
      <xdr:nvGraphicFramePr>
        <xdr:cNvPr id="2" name="Chart 1">
          <a:extLst>
            <a:ext uri="{FF2B5EF4-FFF2-40B4-BE49-F238E27FC236}">
              <a16:creationId xmlns:a16="http://schemas.microsoft.com/office/drawing/2014/main" id="{54E2E494-39D5-1850-ED9A-F79502A23D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330200</xdr:colOff>
      <xdr:row>9</xdr:row>
      <xdr:rowOff>0</xdr:rowOff>
    </xdr:from>
    <xdr:to>
      <xdr:col>5</xdr:col>
      <xdr:colOff>330200</xdr:colOff>
      <xdr:row>29</xdr:row>
      <xdr:rowOff>103414</xdr:rowOff>
    </xdr:to>
    <xdr:cxnSp macro="">
      <xdr:nvCxnSpPr>
        <xdr:cNvPr id="3" name="Straight Connector 2">
          <a:extLst>
            <a:ext uri="{FF2B5EF4-FFF2-40B4-BE49-F238E27FC236}">
              <a16:creationId xmlns:a16="http://schemas.microsoft.com/office/drawing/2014/main" id="{04BCE526-F464-4A47-861C-DC3592B1E23E}"/>
            </a:ext>
          </a:extLst>
        </xdr:cNvPr>
        <xdr:cNvCxnSpPr/>
      </xdr:nvCxnSpPr>
      <xdr:spPr>
        <a:xfrm>
          <a:off x="11747500" y="5194300"/>
          <a:ext cx="0" cy="365941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63500</xdr:colOff>
      <xdr:row>6</xdr:row>
      <xdr:rowOff>25400</xdr:rowOff>
    </xdr:from>
    <xdr:to>
      <xdr:col>23</xdr:col>
      <xdr:colOff>685800</xdr:colOff>
      <xdr:row>35</xdr:row>
      <xdr:rowOff>27885</xdr:rowOff>
    </xdr:to>
    <xdr:graphicFrame macro="">
      <xdr:nvGraphicFramePr>
        <xdr:cNvPr id="2" name="Chart 1">
          <a:extLst>
            <a:ext uri="{FF2B5EF4-FFF2-40B4-BE49-F238E27FC236}">
              <a16:creationId xmlns:a16="http://schemas.microsoft.com/office/drawing/2014/main" id="{790DCC99-4F29-AAB6-F9A3-8B0856F4F4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52615</xdr:colOff>
      <xdr:row>8</xdr:row>
      <xdr:rowOff>74612</xdr:rowOff>
    </xdr:from>
    <xdr:to>
      <xdr:col>10</xdr:col>
      <xdr:colOff>73025</xdr:colOff>
      <xdr:row>27</xdr:row>
      <xdr:rowOff>129280</xdr:rowOff>
    </xdr:to>
    <xdr:cxnSp macro="">
      <xdr:nvCxnSpPr>
        <xdr:cNvPr id="3" name="Straight Connector 2">
          <a:extLst>
            <a:ext uri="{FF2B5EF4-FFF2-40B4-BE49-F238E27FC236}">
              <a16:creationId xmlns:a16="http://schemas.microsoft.com/office/drawing/2014/main" id="{9BC23243-B933-024F-8D1A-B69034C34E90}"/>
            </a:ext>
          </a:extLst>
        </xdr:cNvPr>
        <xdr:cNvCxnSpPr/>
      </xdr:nvCxnSpPr>
      <xdr:spPr>
        <a:xfrm flipH="1">
          <a:off x="14581415" y="4875212"/>
          <a:ext cx="20410" cy="34328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30390</xdr:colOff>
      <xdr:row>8</xdr:row>
      <xdr:rowOff>49212</xdr:rowOff>
    </xdr:from>
    <xdr:to>
      <xdr:col>12</xdr:col>
      <xdr:colOff>50800</xdr:colOff>
      <xdr:row>27</xdr:row>
      <xdr:rowOff>103880</xdr:rowOff>
    </xdr:to>
    <xdr:cxnSp macro="">
      <xdr:nvCxnSpPr>
        <xdr:cNvPr id="4" name="Straight Connector 3">
          <a:extLst>
            <a:ext uri="{FF2B5EF4-FFF2-40B4-BE49-F238E27FC236}">
              <a16:creationId xmlns:a16="http://schemas.microsoft.com/office/drawing/2014/main" id="{3EB7C821-D045-9045-95E0-FE36440E205F}"/>
            </a:ext>
          </a:extLst>
        </xdr:cNvPr>
        <xdr:cNvCxnSpPr/>
      </xdr:nvCxnSpPr>
      <xdr:spPr>
        <a:xfrm flipH="1">
          <a:off x="15956190" y="4849812"/>
          <a:ext cx="20410" cy="34328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30390</xdr:colOff>
      <xdr:row>8</xdr:row>
      <xdr:rowOff>100012</xdr:rowOff>
    </xdr:from>
    <xdr:to>
      <xdr:col>13</xdr:col>
      <xdr:colOff>50800</xdr:colOff>
      <xdr:row>27</xdr:row>
      <xdr:rowOff>154680</xdr:rowOff>
    </xdr:to>
    <xdr:cxnSp macro="">
      <xdr:nvCxnSpPr>
        <xdr:cNvPr id="5" name="Straight Connector 4">
          <a:extLst>
            <a:ext uri="{FF2B5EF4-FFF2-40B4-BE49-F238E27FC236}">
              <a16:creationId xmlns:a16="http://schemas.microsoft.com/office/drawing/2014/main" id="{26BF08AB-E31A-9544-BF75-00B8BEA88205}"/>
            </a:ext>
          </a:extLst>
        </xdr:cNvPr>
        <xdr:cNvCxnSpPr/>
      </xdr:nvCxnSpPr>
      <xdr:spPr>
        <a:xfrm flipH="1">
          <a:off x="16654690" y="4900612"/>
          <a:ext cx="20410" cy="34328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tabSelected="1" zoomScaleNormal="100" workbookViewId="0"/>
  </sheetViews>
  <sheetFormatPr baseColWidth="10" defaultColWidth="9.1640625" defaultRowHeight="18" x14ac:dyDescent="0.2"/>
  <cols>
    <col min="1" max="1" width="167.83203125" style="58" customWidth="1"/>
    <col min="2" max="16384" width="9.1640625" style="58"/>
  </cols>
  <sheetData>
    <row r="1" spans="1:1" ht="23" x14ac:dyDescent="0.25">
      <c r="A1" s="121" t="s">
        <v>63</v>
      </c>
    </row>
    <row r="2" spans="1:1" s="120" customFormat="1" ht="17" x14ac:dyDescent="0.2">
      <c r="A2" s="125" t="s">
        <v>199</v>
      </c>
    </row>
    <row r="3" spans="1:1" s="120" customFormat="1" ht="34" x14ac:dyDescent="0.2">
      <c r="A3" s="122" t="s">
        <v>171</v>
      </c>
    </row>
    <row r="4" spans="1:1" s="120" customFormat="1" ht="51" x14ac:dyDescent="0.2">
      <c r="A4" s="122" t="s">
        <v>172</v>
      </c>
    </row>
    <row r="5" spans="1:1" s="120" customFormat="1" ht="17" x14ac:dyDescent="0.2">
      <c r="A5" s="122" t="s">
        <v>202</v>
      </c>
    </row>
    <row r="6" spans="1:1" s="120" customFormat="1" ht="17" x14ac:dyDescent="0.2">
      <c r="A6" s="123" t="s">
        <v>170</v>
      </c>
    </row>
    <row r="7" spans="1:1" s="120" customFormat="1" ht="17" x14ac:dyDescent="0.2">
      <c r="A7" s="123" t="s">
        <v>161</v>
      </c>
    </row>
    <row r="8" spans="1:1" s="120" customFormat="1" ht="17" x14ac:dyDescent="0.2">
      <c r="A8" s="123" t="s">
        <v>64</v>
      </c>
    </row>
    <row r="9" spans="1:1" s="120" customFormat="1" ht="17" x14ac:dyDescent="0.2">
      <c r="A9" s="123" t="s">
        <v>200</v>
      </c>
    </row>
    <row r="10" spans="1:1" s="120" customFormat="1" ht="17" x14ac:dyDescent="0.2">
      <c r="A10" s="123" t="s">
        <v>201</v>
      </c>
    </row>
    <row r="11" spans="1:1" s="120" customFormat="1" ht="34" x14ac:dyDescent="0.2">
      <c r="A11" s="123" t="s">
        <v>162</v>
      </c>
    </row>
    <row r="12" spans="1:1" s="120" customFormat="1" ht="17" x14ac:dyDescent="0.2">
      <c r="A12" s="122" t="s">
        <v>203</v>
      </c>
    </row>
    <row r="13" spans="1:1" s="120" customFormat="1" ht="17" x14ac:dyDescent="0.2">
      <c r="A13" s="125" t="s">
        <v>0</v>
      </c>
    </row>
    <row r="14" spans="1:1" s="120" customFormat="1" ht="85" x14ac:dyDescent="0.2">
      <c r="A14" s="124" t="s">
        <v>205</v>
      </c>
    </row>
    <row r="15" spans="1:1" s="120" customFormat="1" ht="17" x14ac:dyDescent="0.2">
      <c r="A15" s="125" t="s">
        <v>204</v>
      </c>
    </row>
    <row r="16" spans="1:1" s="120" customFormat="1" ht="48.5" customHeight="1" x14ac:dyDescent="0.2">
      <c r="A16" s="122" t="s">
        <v>206</v>
      </c>
    </row>
    <row r="17" spans="1:1" s="120" customFormat="1" ht="17" x14ac:dyDescent="0.2">
      <c r="A17" s="125" t="s">
        <v>207</v>
      </c>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EB3F7-FDCA-44B7-AEF9-DA8D84055A00}">
  <sheetPr>
    <tabColor rgb="FF002060"/>
  </sheetPr>
  <dimension ref="A1:H59"/>
  <sheetViews>
    <sheetView zoomScaleNormal="100" workbookViewId="0">
      <selection sqref="A1:H1"/>
    </sheetView>
  </sheetViews>
  <sheetFormatPr baseColWidth="10" defaultColWidth="9.1640625" defaultRowHeight="14" x14ac:dyDescent="0.15"/>
  <cols>
    <col min="1" max="1" width="12.83203125" style="31" bestFit="1" customWidth="1"/>
    <col min="2" max="7" width="26.5" style="31" customWidth="1"/>
    <col min="8" max="8" width="31.5" style="31" bestFit="1" customWidth="1"/>
    <col min="9" max="16384" width="9.1640625" style="31"/>
  </cols>
  <sheetData>
    <row r="1" spans="1:8" ht="18" x14ac:dyDescent="0.2">
      <c r="A1" s="215" t="s">
        <v>48</v>
      </c>
      <c r="B1" s="215"/>
      <c r="C1" s="215"/>
      <c r="D1" s="215"/>
      <c r="E1" s="215"/>
      <c r="F1" s="215"/>
      <c r="G1" s="215"/>
      <c r="H1" s="216"/>
    </row>
    <row r="2" spans="1:8" ht="189.75" customHeight="1" x14ac:dyDescent="0.15">
      <c r="A2" s="217" t="s">
        <v>40</v>
      </c>
      <c r="B2" s="218"/>
      <c r="C2" s="167" t="s">
        <v>102</v>
      </c>
      <c r="D2" s="167"/>
      <c r="E2" s="167"/>
      <c r="F2" s="167"/>
      <c r="G2" s="167"/>
      <c r="H2" s="219"/>
    </row>
    <row r="3" spans="1:8" ht="30" x14ac:dyDescent="0.15">
      <c r="A3" s="24" t="s">
        <v>41</v>
      </c>
      <c r="B3" s="23">
        <f>AVERAGE(B5:B54)/3</f>
        <v>1</v>
      </c>
      <c r="C3" s="23">
        <f t="shared" ref="C3:G3" si="0">AVERAGE(C5:C54)/3</f>
        <v>0.66666666666666663</v>
      </c>
      <c r="D3" s="23">
        <f t="shared" si="0"/>
        <v>0.33333333333333331</v>
      </c>
      <c r="E3" s="23">
        <f t="shared" si="0"/>
        <v>0.66666666666666663</v>
      </c>
      <c r="F3" s="23">
        <f t="shared" si="0"/>
        <v>0.66666666666666663</v>
      </c>
      <c r="G3" s="23">
        <f t="shared" si="0"/>
        <v>1</v>
      </c>
      <c r="H3" s="28">
        <f>AVERAGE(H5:H54)</f>
        <v>0.72222222222222221</v>
      </c>
    </row>
    <row r="4" spans="1:8" x14ac:dyDescent="0.15">
      <c r="A4" s="26" t="s">
        <v>1</v>
      </c>
      <c r="B4" s="27" t="s">
        <v>42</v>
      </c>
      <c r="C4" s="27" t="s">
        <v>43</v>
      </c>
      <c r="D4" s="27" t="s">
        <v>44</v>
      </c>
      <c r="E4" s="27" t="s">
        <v>45</v>
      </c>
      <c r="F4" s="27" t="s">
        <v>46</v>
      </c>
      <c r="G4" s="27" t="s">
        <v>49</v>
      </c>
      <c r="H4" s="29" t="s">
        <v>47</v>
      </c>
    </row>
    <row r="5" spans="1:8" x14ac:dyDescent="0.15">
      <c r="A5" s="25">
        <v>44197</v>
      </c>
      <c r="B5" s="1">
        <v>3</v>
      </c>
      <c r="C5" s="1">
        <v>2</v>
      </c>
      <c r="D5" s="1">
        <v>1</v>
      </c>
      <c r="E5" s="1">
        <v>2</v>
      </c>
      <c r="F5" s="1">
        <v>2</v>
      </c>
      <c r="G5" s="1">
        <v>3</v>
      </c>
      <c r="H5" s="30" cm="1">
        <f t="array" ref="H5">IF(B5="","Data not yet entered",SUM(B5:G5/18))</f>
        <v>0.72222222222222221</v>
      </c>
    </row>
    <row r="6" spans="1:8" x14ac:dyDescent="0.15">
      <c r="A6" s="25">
        <v>44198</v>
      </c>
      <c r="B6" s="1"/>
      <c r="C6" s="1"/>
      <c r="D6" s="1"/>
      <c r="E6" s="1"/>
      <c r="F6" s="1"/>
      <c r="G6" s="1"/>
      <c r="H6" s="30" t="str" cm="1">
        <f t="array" ref="H6">IF(B6="","Data not yet entered",SUM(B6:G6/18))</f>
        <v>Data not yet entered</v>
      </c>
    </row>
    <row r="7" spans="1:8" x14ac:dyDescent="0.15">
      <c r="A7" s="25">
        <v>44199</v>
      </c>
      <c r="B7" s="1"/>
      <c r="C7" s="1"/>
      <c r="D7" s="1"/>
      <c r="E7" s="1"/>
      <c r="F7" s="1"/>
      <c r="G7" s="1"/>
      <c r="H7" s="30" t="str" cm="1">
        <f t="array" ref="H7">IF(B7="","Data not yet entered",SUM(B7:G7/18))</f>
        <v>Data not yet entered</v>
      </c>
    </row>
    <row r="8" spans="1:8" x14ac:dyDescent="0.15">
      <c r="A8" s="25">
        <v>44200</v>
      </c>
      <c r="B8" s="1"/>
      <c r="C8" s="1"/>
      <c r="D8" s="1"/>
      <c r="E8" s="1"/>
      <c r="F8" s="1"/>
      <c r="G8" s="1"/>
      <c r="H8" s="30" t="str" cm="1">
        <f t="array" ref="H8">IF(B8="","Data not yet entered",SUM(B8:G8/18))</f>
        <v>Data not yet entered</v>
      </c>
    </row>
    <row r="9" spans="1:8" x14ac:dyDescent="0.15">
      <c r="A9" s="25">
        <v>44201</v>
      </c>
      <c r="B9" s="1"/>
      <c r="C9" s="1"/>
      <c r="D9" s="1"/>
      <c r="E9" s="1"/>
      <c r="F9" s="1"/>
      <c r="G9" s="1"/>
      <c r="H9" s="30" t="str" cm="1">
        <f t="array" ref="H9">IF(B9="","Data not yet entered",SUM(B9:G9/18))</f>
        <v>Data not yet entered</v>
      </c>
    </row>
    <row r="10" spans="1:8" x14ac:dyDescent="0.15">
      <c r="A10" s="25">
        <v>44202</v>
      </c>
      <c r="B10" s="1"/>
      <c r="C10" s="1"/>
      <c r="D10" s="1"/>
      <c r="E10" s="1"/>
      <c r="F10" s="1"/>
      <c r="G10" s="1"/>
      <c r="H10" s="30" t="str" cm="1">
        <f t="array" ref="H10">IF(B10="","Data not yet entered",SUM(B10:G10/18))</f>
        <v>Data not yet entered</v>
      </c>
    </row>
    <row r="11" spans="1:8" x14ac:dyDescent="0.15">
      <c r="A11" s="25">
        <v>44203</v>
      </c>
      <c r="B11" s="1"/>
      <c r="C11" s="1"/>
      <c r="D11" s="1"/>
      <c r="E11" s="1"/>
      <c r="F11" s="1"/>
      <c r="G11" s="1"/>
      <c r="H11" s="30" t="str" cm="1">
        <f t="array" ref="H11">IF(B11="","Data not yet entered",SUM(B11:G11/18))</f>
        <v>Data not yet entered</v>
      </c>
    </row>
    <row r="12" spans="1:8" x14ac:dyDescent="0.15">
      <c r="A12" s="25">
        <v>44204</v>
      </c>
      <c r="B12" s="1"/>
      <c r="C12" s="1"/>
      <c r="D12" s="1"/>
      <c r="E12" s="1"/>
      <c r="F12" s="1"/>
      <c r="G12" s="1"/>
      <c r="H12" s="30" t="str" cm="1">
        <f t="array" ref="H12">IF(B12="","Data not yet entered",SUM(B12:G12/18))</f>
        <v>Data not yet entered</v>
      </c>
    </row>
    <row r="13" spans="1:8" x14ac:dyDescent="0.15">
      <c r="A13" s="25">
        <v>44205</v>
      </c>
      <c r="B13" s="1"/>
      <c r="C13" s="1"/>
      <c r="D13" s="1"/>
      <c r="E13" s="1"/>
      <c r="F13" s="1"/>
      <c r="G13" s="1"/>
      <c r="H13" s="30" t="str" cm="1">
        <f t="array" ref="H13">IF(B13="","Data not yet entered",SUM(B13:G13/18))</f>
        <v>Data not yet entered</v>
      </c>
    </row>
    <row r="14" spans="1:8" x14ac:dyDescent="0.15">
      <c r="A14" s="25">
        <v>44206</v>
      </c>
      <c r="B14" s="1"/>
      <c r="C14" s="1"/>
      <c r="D14" s="1"/>
      <c r="E14" s="1"/>
      <c r="F14" s="1"/>
      <c r="G14" s="1"/>
      <c r="H14" s="30" t="str" cm="1">
        <f t="array" ref="H14">IF(B14="","Data not yet entered",SUM(B14:G14/18))</f>
        <v>Data not yet entered</v>
      </c>
    </row>
    <row r="15" spans="1:8" x14ac:dyDescent="0.15">
      <c r="A15" s="25">
        <v>44207</v>
      </c>
      <c r="B15" s="1"/>
      <c r="C15" s="1"/>
      <c r="D15" s="1"/>
      <c r="E15" s="1"/>
      <c r="F15" s="1"/>
      <c r="G15" s="1"/>
      <c r="H15" s="30" t="str" cm="1">
        <f t="array" ref="H15">IF(B15="","Data not yet entered",SUM(B15:G15/18))</f>
        <v>Data not yet entered</v>
      </c>
    </row>
    <row r="16" spans="1:8" x14ac:dyDescent="0.15">
      <c r="A16" s="25">
        <v>44208</v>
      </c>
      <c r="B16" s="1"/>
      <c r="C16" s="1"/>
      <c r="D16" s="1"/>
      <c r="E16" s="1"/>
      <c r="F16" s="1"/>
      <c r="G16" s="1"/>
      <c r="H16" s="30" t="str" cm="1">
        <f t="array" ref="H16">IF(B16="","Data not yet entered",SUM(B16:G16/18))</f>
        <v>Data not yet entered</v>
      </c>
    </row>
    <row r="17" spans="1:8" x14ac:dyDescent="0.15">
      <c r="A17" s="25">
        <v>44209</v>
      </c>
      <c r="B17" s="1"/>
      <c r="C17" s="1"/>
      <c r="D17" s="1"/>
      <c r="E17" s="1"/>
      <c r="F17" s="1"/>
      <c r="G17" s="1"/>
      <c r="H17" s="30" t="str" cm="1">
        <f t="array" ref="H17">IF(B17="","Data not yet entered",SUM(B17:G17/18))</f>
        <v>Data not yet entered</v>
      </c>
    </row>
    <row r="18" spans="1:8" x14ac:dyDescent="0.15">
      <c r="A18" s="25">
        <v>44210</v>
      </c>
      <c r="B18" s="1"/>
      <c r="C18" s="1"/>
      <c r="D18" s="1"/>
      <c r="E18" s="1"/>
      <c r="F18" s="1"/>
      <c r="G18" s="1"/>
      <c r="H18" s="30" t="str" cm="1">
        <f t="array" ref="H18">IF(B18="","Data not yet entered",SUM(B18:G18/18))</f>
        <v>Data not yet entered</v>
      </c>
    </row>
    <row r="19" spans="1:8" x14ac:dyDescent="0.15">
      <c r="A19" s="25">
        <v>44211</v>
      </c>
      <c r="B19" s="1"/>
      <c r="C19" s="1"/>
      <c r="D19" s="1"/>
      <c r="E19" s="1"/>
      <c r="F19" s="1"/>
      <c r="G19" s="1"/>
      <c r="H19" s="30" t="str" cm="1">
        <f t="array" ref="H19">IF(B19="","Data not yet entered",SUM(B19:G19/18))</f>
        <v>Data not yet entered</v>
      </c>
    </row>
    <row r="20" spans="1:8" x14ac:dyDescent="0.15">
      <c r="A20" s="25">
        <v>44212</v>
      </c>
      <c r="B20" s="1"/>
      <c r="C20" s="1"/>
      <c r="D20" s="1"/>
      <c r="E20" s="1"/>
      <c r="F20" s="1"/>
      <c r="G20" s="1"/>
      <c r="H20" s="30" t="str" cm="1">
        <f t="array" ref="H20">IF(B20="","Data not yet entered",SUM(B20:G20/18))</f>
        <v>Data not yet entered</v>
      </c>
    </row>
    <row r="21" spans="1:8" x14ac:dyDescent="0.15">
      <c r="A21" s="25">
        <v>44213</v>
      </c>
      <c r="B21" s="1"/>
      <c r="C21" s="1"/>
      <c r="D21" s="1"/>
      <c r="E21" s="1"/>
      <c r="F21" s="1"/>
      <c r="G21" s="1"/>
      <c r="H21" s="30" t="str" cm="1">
        <f t="array" ref="H21">IF(B21="","Data not yet entered",SUM(B21:G21/18))</f>
        <v>Data not yet entered</v>
      </c>
    </row>
    <row r="22" spans="1:8" x14ac:dyDescent="0.15">
      <c r="A22" s="25">
        <v>44214</v>
      </c>
      <c r="B22" s="1"/>
      <c r="C22" s="1"/>
      <c r="D22" s="1"/>
      <c r="E22" s="1"/>
      <c r="F22" s="1"/>
      <c r="G22" s="1"/>
      <c r="H22" s="30" t="str" cm="1">
        <f t="array" ref="H22">IF(B22="","Data not yet entered",SUM(B22:G22/18))</f>
        <v>Data not yet entered</v>
      </c>
    </row>
    <row r="23" spans="1:8" x14ac:dyDescent="0.15">
      <c r="A23" s="25">
        <v>44215</v>
      </c>
      <c r="B23" s="1"/>
      <c r="C23" s="1"/>
      <c r="D23" s="1"/>
      <c r="E23" s="1"/>
      <c r="F23" s="1"/>
      <c r="G23" s="1"/>
      <c r="H23" s="30" t="str" cm="1">
        <f t="array" ref="H23">IF(B23="","Data not yet entered",SUM(B23:G23/18))</f>
        <v>Data not yet entered</v>
      </c>
    </row>
    <row r="24" spans="1:8" x14ac:dyDescent="0.15">
      <c r="A24" s="25">
        <v>44216</v>
      </c>
      <c r="B24" s="1"/>
      <c r="C24" s="1"/>
      <c r="D24" s="1"/>
      <c r="E24" s="1"/>
      <c r="F24" s="1"/>
      <c r="G24" s="1"/>
      <c r="H24" s="30" t="str" cm="1">
        <f t="array" ref="H24">IF(B24="","Data not yet entered",SUM(B24:G24/18))</f>
        <v>Data not yet entered</v>
      </c>
    </row>
    <row r="25" spans="1:8" x14ac:dyDescent="0.15">
      <c r="A25" s="25">
        <v>44217</v>
      </c>
      <c r="B25" s="1"/>
      <c r="C25" s="1"/>
      <c r="D25" s="1"/>
      <c r="E25" s="1"/>
      <c r="F25" s="1"/>
      <c r="G25" s="1"/>
      <c r="H25" s="30" t="str" cm="1">
        <f t="array" ref="H25">IF(B25="","Data not yet entered",SUM(B25:G25/18))</f>
        <v>Data not yet entered</v>
      </c>
    </row>
    <row r="26" spans="1:8" x14ac:dyDescent="0.15">
      <c r="A26" s="25">
        <v>44218</v>
      </c>
      <c r="B26" s="1"/>
      <c r="C26" s="1"/>
      <c r="D26" s="1"/>
      <c r="E26" s="1"/>
      <c r="F26" s="1"/>
      <c r="G26" s="1"/>
      <c r="H26" s="30" t="str" cm="1">
        <f t="array" ref="H26">IF(B26="","Data not yet entered",SUM(B26:G26/18))</f>
        <v>Data not yet entered</v>
      </c>
    </row>
    <row r="27" spans="1:8" x14ac:dyDescent="0.15">
      <c r="A27" s="25">
        <v>44219</v>
      </c>
      <c r="B27" s="1"/>
      <c r="C27" s="1"/>
      <c r="D27" s="1"/>
      <c r="E27" s="1"/>
      <c r="F27" s="1"/>
      <c r="G27" s="1"/>
      <c r="H27" s="30" t="str" cm="1">
        <f t="array" ref="H27">IF(B27="","Data not yet entered",SUM(B27:G27/18))</f>
        <v>Data not yet entered</v>
      </c>
    </row>
    <row r="28" spans="1:8" x14ac:dyDescent="0.15">
      <c r="A28" s="25">
        <v>44220</v>
      </c>
      <c r="B28" s="1"/>
      <c r="C28" s="1"/>
      <c r="D28" s="1"/>
      <c r="E28" s="1"/>
      <c r="F28" s="1"/>
      <c r="G28" s="1"/>
      <c r="H28" s="30" t="str" cm="1">
        <f t="array" ref="H28">IF(B28="","Data not yet entered",SUM(B28:G28/18))</f>
        <v>Data not yet entered</v>
      </c>
    </row>
    <row r="29" spans="1:8" x14ac:dyDescent="0.15">
      <c r="A29" s="25">
        <v>44221</v>
      </c>
      <c r="B29" s="1"/>
      <c r="C29" s="1"/>
      <c r="D29" s="1"/>
      <c r="E29" s="1"/>
      <c r="F29" s="1"/>
      <c r="G29" s="1"/>
      <c r="H29" s="30" t="str" cm="1">
        <f t="array" ref="H29">IF(B29="","Data not yet entered",SUM(B29:G29/18))</f>
        <v>Data not yet entered</v>
      </c>
    </row>
    <row r="30" spans="1:8" x14ac:dyDescent="0.15">
      <c r="A30" s="25">
        <v>44222</v>
      </c>
      <c r="B30" s="1"/>
      <c r="C30" s="1"/>
      <c r="D30" s="1"/>
      <c r="E30" s="1"/>
      <c r="F30" s="1"/>
      <c r="G30" s="1"/>
      <c r="H30" s="30" t="str" cm="1">
        <f t="array" ref="H30">IF(B30="","Data not yet entered",SUM(B30:G30/18))</f>
        <v>Data not yet entered</v>
      </c>
    </row>
    <row r="31" spans="1:8" x14ac:dyDescent="0.15">
      <c r="A31" s="25">
        <v>44223</v>
      </c>
      <c r="B31" s="1"/>
      <c r="C31" s="1"/>
      <c r="D31" s="1"/>
      <c r="E31" s="1"/>
      <c r="F31" s="1"/>
      <c r="G31" s="1"/>
      <c r="H31" s="30" t="str" cm="1">
        <f t="array" ref="H31">IF(B31="","Data not yet entered",SUM(B31:G31/18))</f>
        <v>Data not yet entered</v>
      </c>
    </row>
    <row r="32" spans="1:8" x14ac:dyDescent="0.15">
      <c r="A32" s="25">
        <v>44224</v>
      </c>
      <c r="B32" s="1"/>
      <c r="C32" s="1"/>
      <c r="D32" s="1"/>
      <c r="E32" s="1"/>
      <c r="F32" s="1"/>
      <c r="G32" s="1"/>
      <c r="H32" s="30" t="str" cm="1">
        <f t="array" ref="H32">IF(B32="","Data not yet entered",SUM(B32:G32/18))</f>
        <v>Data not yet entered</v>
      </c>
    </row>
    <row r="33" spans="1:8" x14ac:dyDescent="0.15">
      <c r="A33" s="25">
        <v>44225</v>
      </c>
      <c r="B33" s="1"/>
      <c r="C33" s="1"/>
      <c r="D33" s="1"/>
      <c r="E33" s="1"/>
      <c r="F33" s="1"/>
      <c r="G33" s="1"/>
      <c r="H33" s="30" t="str" cm="1">
        <f t="array" ref="H33">IF(B33="","Data not yet entered",SUM(B33:G33/18))</f>
        <v>Data not yet entered</v>
      </c>
    </row>
    <row r="34" spans="1:8" x14ac:dyDescent="0.15">
      <c r="A34" s="25">
        <v>44226</v>
      </c>
      <c r="B34" s="1"/>
      <c r="C34" s="1"/>
      <c r="D34" s="1"/>
      <c r="E34" s="1"/>
      <c r="F34" s="1"/>
      <c r="G34" s="1"/>
      <c r="H34" s="30" t="str" cm="1">
        <f t="array" ref="H34">IF(B34="","Data not yet entered",SUM(B34:G34/18))</f>
        <v>Data not yet entered</v>
      </c>
    </row>
    <row r="35" spans="1:8" x14ac:dyDescent="0.15">
      <c r="A35" s="25">
        <v>44227</v>
      </c>
      <c r="B35" s="1"/>
      <c r="C35" s="1"/>
      <c r="D35" s="1"/>
      <c r="E35" s="1"/>
      <c r="F35" s="1"/>
      <c r="G35" s="1"/>
      <c r="H35" s="30" t="str" cm="1">
        <f t="array" ref="H35">IF(B35="","Data not yet entered",SUM(B35:G35/18))</f>
        <v>Data not yet entered</v>
      </c>
    </row>
    <row r="36" spans="1:8" x14ac:dyDescent="0.15">
      <c r="A36" s="25">
        <v>44228</v>
      </c>
      <c r="B36" s="1"/>
      <c r="C36" s="1"/>
      <c r="D36" s="1"/>
      <c r="E36" s="1"/>
      <c r="F36" s="1"/>
      <c r="G36" s="1"/>
      <c r="H36" s="30" t="str" cm="1">
        <f t="array" ref="H36">IF(B36="","Data not yet entered",SUM(B36:G36/18))</f>
        <v>Data not yet entered</v>
      </c>
    </row>
    <row r="37" spans="1:8" x14ac:dyDescent="0.15">
      <c r="A37" s="25">
        <v>44229</v>
      </c>
      <c r="B37" s="1"/>
      <c r="C37" s="1"/>
      <c r="D37" s="1"/>
      <c r="E37" s="1"/>
      <c r="F37" s="1"/>
      <c r="G37" s="1"/>
      <c r="H37" s="30" t="str" cm="1">
        <f t="array" ref="H37">IF(B37="","Data not yet entered",SUM(B37:G37/18))</f>
        <v>Data not yet entered</v>
      </c>
    </row>
    <row r="38" spans="1:8" x14ac:dyDescent="0.15">
      <c r="A38" s="25">
        <v>44230</v>
      </c>
      <c r="B38" s="1"/>
      <c r="C38" s="1"/>
      <c r="D38" s="1"/>
      <c r="E38" s="1"/>
      <c r="F38" s="1"/>
      <c r="G38" s="1"/>
      <c r="H38" s="30" t="str" cm="1">
        <f t="array" ref="H38">IF(B38="","Data not yet entered",SUM(B38:G38/18))</f>
        <v>Data not yet entered</v>
      </c>
    </row>
    <row r="39" spans="1:8" x14ac:dyDescent="0.15">
      <c r="A39" s="25">
        <v>44231</v>
      </c>
      <c r="B39" s="1"/>
      <c r="C39" s="1"/>
      <c r="D39" s="1"/>
      <c r="E39" s="1"/>
      <c r="F39" s="1"/>
      <c r="G39" s="1"/>
      <c r="H39" s="30" t="str" cm="1">
        <f t="array" ref="H39">IF(B39="","Data not yet entered",SUM(B39:G39/18))</f>
        <v>Data not yet entered</v>
      </c>
    </row>
    <row r="40" spans="1:8" x14ac:dyDescent="0.15">
      <c r="A40" s="25">
        <v>44232</v>
      </c>
      <c r="B40" s="1"/>
      <c r="C40" s="1"/>
      <c r="D40" s="1"/>
      <c r="E40" s="1"/>
      <c r="F40" s="1"/>
      <c r="G40" s="1"/>
      <c r="H40" s="30" t="str" cm="1">
        <f t="array" ref="H40">IF(B40="","Data not yet entered",SUM(B40:G40/18))</f>
        <v>Data not yet entered</v>
      </c>
    </row>
    <row r="41" spans="1:8" x14ac:dyDescent="0.15">
      <c r="A41" s="25">
        <v>44233</v>
      </c>
      <c r="B41" s="1"/>
      <c r="C41" s="1"/>
      <c r="D41" s="1"/>
      <c r="E41" s="1"/>
      <c r="F41" s="1"/>
      <c r="G41" s="1"/>
      <c r="H41" s="30" t="str" cm="1">
        <f t="array" ref="H41">IF(B41="","Data not yet entered",SUM(B41:G41/18))</f>
        <v>Data not yet entered</v>
      </c>
    </row>
    <row r="42" spans="1:8" x14ac:dyDescent="0.15">
      <c r="A42" s="25">
        <v>44234</v>
      </c>
      <c r="B42" s="1"/>
      <c r="C42" s="1"/>
      <c r="D42" s="1"/>
      <c r="E42" s="1"/>
      <c r="F42" s="1"/>
      <c r="G42" s="1"/>
      <c r="H42" s="30" t="str" cm="1">
        <f t="array" ref="H42">IF(B42="","Data not yet entered",SUM(B42:G42/18))</f>
        <v>Data not yet entered</v>
      </c>
    </row>
    <row r="43" spans="1:8" x14ac:dyDescent="0.15">
      <c r="A43" s="25">
        <v>44235</v>
      </c>
      <c r="B43" s="1"/>
      <c r="C43" s="1"/>
      <c r="D43" s="1"/>
      <c r="E43" s="1"/>
      <c r="F43" s="1"/>
      <c r="G43" s="1"/>
      <c r="H43" s="30" t="str" cm="1">
        <f t="array" ref="H43">IF(B43="","Data not yet entered",SUM(B43:G43/18))</f>
        <v>Data not yet entered</v>
      </c>
    </row>
    <row r="44" spans="1:8" x14ac:dyDescent="0.15">
      <c r="A44" s="25">
        <v>44236</v>
      </c>
      <c r="B44" s="1"/>
      <c r="C44" s="1"/>
      <c r="D44" s="1"/>
      <c r="E44" s="1"/>
      <c r="F44" s="1"/>
      <c r="G44" s="1"/>
      <c r="H44" s="30" t="str" cm="1">
        <f t="array" ref="H44">IF(B44="","Data not yet entered",SUM(B44:G44/18))</f>
        <v>Data not yet entered</v>
      </c>
    </row>
    <row r="45" spans="1:8" x14ac:dyDescent="0.15">
      <c r="A45" s="25">
        <v>44237</v>
      </c>
      <c r="B45" s="1"/>
      <c r="C45" s="1"/>
      <c r="D45" s="1"/>
      <c r="E45" s="1"/>
      <c r="F45" s="1"/>
      <c r="G45" s="1"/>
      <c r="H45" s="30" t="str" cm="1">
        <f t="array" ref="H45">IF(B45="","Data not yet entered",SUM(B45:G45/18))</f>
        <v>Data not yet entered</v>
      </c>
    </row>
    <row r="46" spans="1:8" x14ac:dyDescent="0.15">
      <c r="A46" s="25">
        <v>44238</v>
      </c>
      <c r="B46" s="1"/>
      <c r="C46" s="1"/>
      <c r="D46" s="1"/>
      <c r="E46" s="1"/>
      <c r="F46" s="1"/>
      <c r="G46" s="1"/>
      <c r="H46" s="30" t="str" cm="1">
        <f t="array" ref="H46">IF(B46="","Data not yet entered",SUM(B46:G46/18))</f>
        <v>Data not yet entered</v>
      </c>
    </row>
    <row r="47" spans="1:8" x14ac:dyDescent="0.15">
      <c r="A47" s="25">
        <v>44239</v>
      </c>
      <c r="B47" s="1"/>
      <c r="C47" s="1"/>
      <c r="D47" s="1"/>
      <c r="E47" s="1"/>
      <c r="F47" s="1"/>
      <c r="G47" s="1"/>
      <c r="H47" s="30" t="str" cm="1">
        <f t="array" ref="H47">IF(B47="","Data not yet entered",SUM(B47:G47/18))</f>
        <v>Data not yet entered</v>
      </c>
    </row>
    <row r="48" spans="1:8" x14ac:dyDescent="0.15">
      <c r="A48" s="25">
        <v>44240</v>
      </c>
      <c r="B48" s="1"/>
      <c r="C48" s="1"/>
      <c r="D48" s="1"/>
      <c r="E48" s="1"/>
      <c r="F48" s="1"/>
      <c r="G48" s="1"/>
      <c r="H48" s="30" t="str" cm="1">
        <f t="array" ref="H48">IF(B48="","Data not yet entered",SUM(B48:G48/18))</f>
        <v>Data not yet entered</v>
      </c>
    </row>
    <row r="49" spans="1:8" x14ac:dyDescent="0.15">
      <c r="A49" s="25">
        <v>44241</v>
      </c>
      <c r="B49" s="1"/>
      <c r="C49" s="1"/>
      <c r="D49" s="1"/>
      <c r="E49" s="1"/>
      <c r="F49" s="1"/>
      <c r="G49" s="1"/>
      <c r="H49" s="30" t="str" cm="1">
        <f t="array" ref="H49">IF(B49="","Data not yet entered",SUM(B49:G49/18))</f>
        <v>Data not yet entered</v>
      </c>
    </row>
    <row r="50" spans="1:8" x14ac:dyDescent="0.15">
      <c r="A50" s="25">
        <v>44242</v>
      </c>
      <c r="B50" s="1"/>
      <c r="C50" s="1"/>
      <c r="D50" s="1"/>
      <c r="E50" s="1"/>
      <c r="F50" s="1"/>
      <c r="G50" s="1"/>
      <c r="H50" s="30" t="str" cm="1">
        <f t="array" ref="H50">IF(B50="","Data not yet entered",SUM(B50:G50/18))</f>
        <v>Data not yet entered</v>
      </c>
    </row>
    <row r="51" spans="1:8" x14ac:dyDescent="0.15">
      <c r="A51" s="25">
        <v>44243</v>
      </c>
      <c r="B51" s="1"/>
      <c r="C51" s="1"/>
      <c r="D51" s="1"/>
      <c r="E51" s="1"/>
      <c r="F51" s="1"/>
      <c r="G51" s="1"/>
      <c r="H51" s="30" t="str" cm="1">
        <f t="array" ref="H51">IF(B51="","Data not yet entered",SUM(B51:G51/18))</f>
        <v>Data not yet entered</v>
      </c>
    </row>
    <row r="52" spans="1:8" x14ac:dyDescent="0.15">
      <c r="A52" s="25">
        <v>44244</v>
      </c>
      <c r="B52" s="1"/>
      <c r="C52" s="1"/>
      <c r="D52" s="1"/>
      <c r="E52" s="1"/>
      <c r="F52" s="1"/>
      <c r="G52" s="1"/>
      <c r="H52" s="30" t="str" cm="1">
        <f t="array" ref="H52">IF(B52="","Data not yet entered",SUM(B52:G52/18))</f>
        <v>Data not yet entered</v>
      </c>
    </row>
    <row r="53" spans="1:8" x14ac:dyDescent="0.15">
      <c r="A53" s="25">
        <v>44245</v>
      </c>
      <c r="B53" s="1"/>
      <c r="C53" s="1"/>
      <c r="D53" s="1"/>
      <c r="E53" s="1"/>
      <c r="F53" s="1"/>
      <c r="G53" s="1"/>
      <c r="H53" s="30" t="str" cm="1">
        <f t="array" ref="H53">IF(B53="","Data not yet entered",SUM(B53:G53/18))</f>
        <v>Data not yet entered</v>
      </c>
    </row>
    <row r="54" spans="1:8" x14ac:dyDescent="0.15">
      <c r="A54" s="25">
        <v>44246</v>
      </c>
      <c r="B54" s="1"/>
      <c r="C54" s="1"/>
      <c r="D54" s="1"/>
      <c r="E54" s="1"/>
      <c r="F54" s="1"/>
      <c r="G54" s="1"/>
      <c r="H54" s="30" t="str" cm="1">
        <f t="array" ref="H54">IF(B54="","Data not yet entered",SUM(B54:G54/18))</f>
        <v>Data not yet entered</v>
      </c>
    </row>
    <row r="55" spans="1:8" x14ac:dyDescent="0.15">
      <c r="A55" s="63"/>
    </row>
    <row r="56" spans="1:8" x14ac:dyDescent="0.15">
      <c r="A56" s="63"/>
    </row>
    <row r="57" spans="1:8" x14ac:dyDescent="0.15">
      <c r="A57" s="63"/>
    </row>
    <row r="58" spans="1:8" x14ac:dyDescent="0.15">
      <c r="A58" s="63"/>
    </row>
    <row r="59" spans="1:8" x14ac:dyDescent="0.15">
      <c r="A59" s="63"/>
    </row>
  </sheetData>
  <mergeCells count="3">
    <mergeCell ref="A1:H1"/>
    <mergeCell ref="A2:B2"/>
    <mergeCell ref="C2:H2"/>
  </mergeCells>
  <conditionalFormatting sqref="B3:H3 H5:H54">
    <cfRule type="cellIs" dxfId="5" priority="1" operator="between">
      <formula>0.6</formula>
      <formula>0.8</formula>
    </cfRule>
    <cfRule type="cellIs" dxfId="4" priority="2" operator="lessThan">
      <formula>0.6</formula>
    </cfRule>
    <cfRule type="cellIs" dxfId="3" priority="3" operator="greaterThan">
      <formula>0.7999</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8FE28-E2F7-43C0-BA46-0DABC4560D03}">
  <sheetPr>
    <tabColor rgb="FF002060"/>
  </sheetPr>
  <dimension ref="A1:H59"/>
  <sheetViews>
    <sheetView zoomScale="115" zoomScaleNormal="115" workbookViewId="0">
      <selection sqref="A1:H1"/>
    </sheetView>
  </sheetViews>
  <sheetFormatPr baseColWidth="10" defaultColWidth="9.1640625" defaultRowHeight="14" x14ac:dyDescent="0.15"/>
  <cols>
    <col min="1" max="1" width="12.83203125" style="31" bestFit="1" customWidth="1"/>
    <col min="2" max="7" width="26.5" style="31" customWidth="1"/>
    <col min="8" max="8" width="31.5" style="31" bestFit="1" customWidth="1"/>
    <col min="9" max="16384" width="9.1640625" style="31"/>
  </cols>
  <sheetData>
    <row r="1" spans="1:8" ht="18" x14ac:dyDescent="0.2">
      <c r="A1" s="215" t="s">
        <v>48</v>
      </c>
      <c r="B1" s="215"/>
      <c r="C1" s="215"/>
      <c r="D1" s="215"/>
      <c r="E1" s="215"/>
      <c r="F1" s="215"/>
      <c r="G1" s="215"/>
      <c r="H1" s="216"/>
    </row>
    <row r="2" spans="1:8" ht="96" customHeight="1" x14ac:dyDescent="0.15">
      <c r="A2" s="217" t="s">
        <v>40</v>
      </c>
      <c r="B2" s="218"/>
      <c r="C2" s="167" t="s">
        <v>214</v>
      </c>
      <c r="D2" s="167"/>
      <c r="E2" s="167"/>
      <c r="F2" s="167"/>
      <c r="G2" s="167"/>
      <c r="H2" s="219"/>
    </row>
    <row r="3" spans="1:8" ht="30" x14ac:dyDescent="0.15">
      <c r="A3" s="24" t="s">
        <v>41</v>
      </c>
      <c r="B3" s="23">
        <f>AVERAGE(B5:B54)/3</f>
        <v>1</v>
      </c>
      <c r="C3" s="23">
        <f t="shared" ref="C3:G3" si="0">AVERAGE(C5:C54)/3</f>
        <v>0.66666666666666663</v>
      </c>
      <c r="D3" s="23">
        <f t="shared" si="0"/>
        <v>0.33333333333333331</v>
      </c>
      <c r="E3" s="23">
        <f t="shared" si="0"/>
        <v>0.66666666666666663</v>
      </c>
      <c r="F3" s="23">
        <f t="shared" si="0"/>
        <v>0.66666666666666663</v>
      </c>
      <c r="G3" s="23">
        <f t="shared" si="0"/>
        <v>1</v>
      </c>
      <c r="H3" s="28">
        <f>AVERAGE(H5:H54)</f>
        <v>0.72222222222222221</v>
      </c>
    </row>
    <row r="4" spans="1:8" x14ac:dyDescent="0.15">
      <c r="A4" s="26" t="s">
        <v>1</v>
      </c>
      <c r="B4" s="27" t="s">
        <v>42</v>
      </c>
      <c r="C4" s="27" t="s">
        <v>43</v>
      </c>
      <c r="D4" s="27" t="s">
        <v>44</v>
      </c>
      <c r="E4" s="27" t="s">
        <v>45</v>
      </c>
      <c r="F4" s="27" t="s">
        <v>46</v>
      </c>
      <c r="G4" s="27" t="s">
        <v>49</v>
      </c>
      <c r="H4" s="29" t="s">
        <v>47</v>
      </c>
    </row>
    <row r="5" spans="1:8" x14ac:dyDescent="0.15">
      <c r="A5" s="25">
        <v>44197</v>
      </c>
      <c r="B5" s="1">
        <v>3</v>
      </c>
      <c r="C5" s="1">
        <v>2</v>
      </c>
      <c r="D5" s="1">
        <v>1</v>
      </c>
      <c r="E5" s="1">
        <v>2</v>
      </c>
      <c r="F5" s="1">
        <v>2</v>
      </c>
      <c r="G5" s="1">
        <v>3</v>
      </c>
      <c r="H5" s="30" cm="1">
        <f t="array" ref="H5">IF(B5="","Data not yet entered",SUM(B5:G5/18))</f>
        <v>0.72222222222222221</v>
      </c>
    </row>
    <row r="6" spans="1:8" x14ac:dyDescent="0.15">
      <c r="A6" s="25">
        <v>44198</v>
      </c>
      <c r="B6" s="1"/>
      <c r="C6" s="1"/>
      <c r="D6" s="1"/>
      <c r="E6" s="1"/>
      <c r="F6" s="1"/>
      <c r="G6" s="1"/>
      <c r="H6" s="30" t="str" cm="1">
        <f t="array" ref="H6">IF(B6="","Data not yet entered",SUM(B6:G6/18))</f>
        <v>Data not yet entered</v>
      </c>
    </row>
    <row r="7" spans="1:8" x14ac:dyDescent="0.15">
      <c r="A7" s="25">
        <v>44199</v>
      </c>
      <c r="B7" s="1"/>
      <c r="C7" s="1"/>
      <c r="D7" s="1"/>
      <c r="E7" s="1"/>
      <c r="F7" s="1"/>
      <c r="G7" s="1"/>
      <c r="H7" s="30" t="str" cm="1">
        <f t="array" ref="H7">IF(B7="","Data not yet entered",SUM(B7:G7/18))</f>
        <v>Data not yet entered</v>
      </c>
    </row>
    <row r="8" spans="1:8" x14ac:dyDescent="0.15">
      <c r="A8" s="25">
        <v>44200</v>
      </c>
      <c r="B8" s="1"/>
      <c r="C8" s="1"/>
      <c r="D8" s="1"/>
      <c r="E8" s="1"/>
      <c r="F8" s="1"/>
      <c r="G8" s="1"/>
      <c r="H8" s="30" t="str" cm="1">
        <f t="array" ref="H8">IF(B8="","Data not yet entered",SUM(B8:G8/18))</f>
        <v>Data not yet entered</v>
      </c>
    </row>
    <row r="9" spans="1:8" x14ac:dyDescent="0.15">
      <c r="A9" s="25">
        <v>44201</v>
      </c>
      <c r="B9" s="1"/>
      <c r="C9" s="1"/>
      <c r="D9" s="1"/>
      <c r="E9" s="1"/>
      <c r="F9" s="1"/>
      <c r="G9" s="1"/>
      <c r="H9" s="30" t="str" cm="1">
        <f t="array" ref="H9">IF(B9="","Data not yet entered",SUM(B9:G9/18))</f>
        <v>Data not yet entered</v>
      </c>
    </row>
    <row r="10" spans="1:8" x14ac:dyDescent="0.15">
      <c r="A10" s="25">
        <v>44202</v>
      </c>
      <c r="B10" s="1"/>
      <c r="C10" s="1"/>
      <c r="D10" s="1"/>
      <c r="E10" s="1"/>
      <c r="F10" s="1"/>
      <c r="G10" s="1"/>
      <c r="H10" s="30" t="str" cm="1">
        <f t="array" ref="H10">IF(B10="","Data not yet entered",SUM(B10:G10/18))</f>
        <v>Data not yet entered</v>
      </c>
    </row>
    <row r="11" spans="1:8" x14ac:dyDescent="0.15">
      <c r="A11" s="25">
        <v>44203</v>
      </c>
      <c r="B11" s="1"/>
      <c r="C11" s="1"/>
      <c r="D11" s="1"/>
      <c r="E11" s="1"/>
      <c r="F11" s="1"/>
      <c r="G11" s="1"/>
      <c r="H11" s="30" t="str" cm="1">
        <f t="array" ref="H11">IF(B11="","Data not yet entered",SUM(B11:G11/18))</f>
        <v>Data not yet entered</v>
      </c>
    </row>
    <row r="12" spans="1:8" x14ac:dyDescent="0.15">
      <c r="A12" s="25">
        <v>44204</v>
      </c>
      <c r="B12" s="1"/>
      <c r="C12" s="1"/>
      <c r="D12" s="1"/>
      <c r="E12" s="1"/>
      <c r="F12" s="1"/>
      <c r="G12" s="1"/>
      <c r="H12" s="30" t="str" cm="1">
        <f t="array" ref="H12">IF(B12="","Data not yet entered",SUM(B12:G12/18))</f>
        <v>Data not yet entered</v>
      </c>
    </row>
    <row r="13" spans="1:8" x14ac:dyDescent="0.15">
      <c r="A13" s="25">
        <v>44205</v>
      </c>
      <c r="B13" s="1"/>
      <c r="C13" s="1"/>
      <c r="D13" s="1"/>
      <c r="E13" s="1"/>
      <c r="F13" s="1"/>
      <c r="G13" s="1"/>
      <c r="H13" s="30" t="str" cm="1">
        <f t="array" ref="H13">IF(B13="","Data not yet entered",SUM(B13:G13/18))</f>
        <v>Data not yet entered</v>
      </c>
    </row>
    <row r="14" spans="1:8" x14ac:dyDescent="0.15">
      <c r="A14" s="25">
        <v>44206</v>
      </c>
      <c r="B14" s="1"/>
      <c r="C14" s="1"/>
      <c r="D14" s="1"/>
      <c r="E14" s="1"/>
      <c r="F14" s="1"/>
      <c r="G14" s="1"/>
      <c r="H14" s="30" t="str" cm="1">
        <f t="array" ref="H14">IF(B14="","Data not yet entered",SUM(B14:G14/18))</f>
        <v>Data not yet entered</v>
      </c>
    </row>
    <row r="15" spans="1:8" x14ac:dyDescent="0.15">
      <c r="A15" s="25">
        <v>44207</v>
      </c>
      <c r="B15" s="1"/>
      <c r="C15" s="1"/>
      <c r="D15" s="1"/>
      <c r="E15" s="1"/>
      <c r="F15" s="1"/>
      <c r="G15" s="1"/>
      <c r="H15" s="30" t="str" cm="1">
        <f t="array" ref="H15">IF(B15="","Data not yet entered",SUM(B15:G15/18))</f>
        <v>Data not yet entered</v>
      </c>
    </row>
    <row r="16" spans="1:8" x14ac:dyDescent="0.15">
      <c r="A16" s="25">
        <v>44208</v>
      </c>
      <c r="B16" s="1"/>
      <c r="C16" s="1"/>
      <c r="D16" s="1"/>
      <c r="E16" s="1"/>
      <c r="F16" s="1"/>
      <c r="G16" s="1"/>
      <c r="H16" s="30" t="str" cm="1">
        <f t="array" ref="H16">IF(B16="","Data not yet entered",SUM(B16:G16/18))</f>
        <v>Data not yet entered</v>
      </c>
    </row>
    <row r="17" spans="1:8" x14ac:dyDescent="0.15">
      <c r="A17" s="25">
        <v>44209</v>
      </c>
      <c r="B17" s="1"/>
      <c r="C17" s="1"/>
      <c r="D17" s="1"/>
      <c r="E17" s="1"/>
      <c r="F17" s="1"/>
      <c r="G17" s="1"/>
      <c r="H17" s="30" t="str" cm="1">
        <f t="array" ref="H17">IF(B17="","Data not yet entered",SUM(B17:G17/18))</f>
        <v>Data not yet entered</v>
      </c>
    </row>
    <row r="18" spans="1:8" x14ac:dyDescent="0.15">
      <c r="A18" s="25">
        <v>44210</v>
      </c>
      <c r="B18" s="1"/>
      <c r="C18" s="1"/>
      <c r="D18" s="1"/>
      <c r="E18" s="1"/>
      <c r="F18" s="1"/>
      <c r="G18" s="1"/>
      <c r="H18" s="30" t="str" cm="1">
        <f t="array" ref="H18">IF(B18="","Data not yet entered",SUM(B18:G18/18))</f>
        <v>Data not yet entered</v>
      </c>
    </row>
    <row r="19" spans="1:8" x14ac:dyDescent="0.15">
      <c r="A19" s="25">
        <v>44211</v>
      </c>
      <c r="B19" s="1"/>
      <c r="C19" s="1"/>
      <c r="D19" s="1"/>
      <c r="E19" s="1"/>
      <c r="F19" s="1"/>
      <c r="G19" s="1"/>
      <c r="H19" s="30" t="str" cm="1">
        <f t="array" ref="H19">IF(B19="","Data not yet entered",SUM(B19:G19/18))</f>
        <v>Data not yet entered</v>
      </c>
    </row>
    <row r="20" spans="1:8" x14ac:dyDescent="0.15">
      <c r="A20" s="25">
        <v>44212</v>
      </c>
      <c r="B20" s="1"/>
      <c r="C20" s="1"/>
      <c r="D20" s="1"/>
      <c r="E20" s="1"/>
      <c r="F20" s="1"/>
      <c r="G20" s="1"/>
      <c r="H20" s="30" t="str" cm="1">
        <f t="array" ref="H20">IF(B20="","Data not yet entered",SUM(B20:G20/18))</f>
        <v>Data not yet entered</v>
      </c>
    </row>
    <row r="21" spans="1:8" x14ac:dyDescent="0.15">
      <c r="A21" s="25">
        <v>44213</v>
      </c>
      <c r="B21" s="1"/>
      <c r="C21" s="1"/>
      <c r="D21" s="1"/>
      <c r="E21" s="1"/>
      <c r="F21" s="1"/>
      <c r="G21" s="1"/>
      <c r="H21" s="30" t="str" cm="1">
        <f t="array" ref="H21">IF(B21="","Data not yet entered",SUM(B21:G21/18))</f>
        <v>Data not yet entered</v>
      </c>
    </row>
    <row r="22" spans="1:8" x14ac:dyDescent="0.15">
      <c r="A22" s="25">
        <v>44214</v>
      </c>
      <c r="B22" s="1"/>
      <c r="C22" s="1"/>
      <c r="D22" s="1"/>
      <c r="E22" s="1"/>
      <c r="F22" s="1"/>
      <c r="G22" s="1"/>
      <c r="H22" s="30" t="str" cm="1">
        <f t="array" ref="H22">IF(B22="","Data not yet entered",SUM(B22:G22/18))</f>
        <v>Data not yet entered</v>
      </c>
    </row>
    <row r="23" spans="1:8" x14ac:dyDescent="0.15">
      <c r="A23" s="25">
        <v>44215</v>
      </c>
      <c r="B23" s="1"/>
      <c r="C23" s="1"/>
      <c r="D23" s="1"/>
      <c r="E23" s="1"/>
      <c r="F23" s="1"/>
      <c r="G23" s="1"/>
      <c r="H23" s="30" t="str" cm="1">
        <f t="array" ref="H23">IF(B23="","Data not yet entered",SUM(B23:G23/18))</f>
        <v>Data not yet entered</v>
      </c>
    </row>
    <row r="24" spans="1:8" x14ac:dyDescent="0.15">
      <c r="A24" s="25">
        <v>44216</v>
      </c>
      <c r="B24" s="1"/>
      <c r="C24" s="1"/>
      <c r="D24" s="1"/>
      <c r="E24" s="1"/>
      <c r="F24" s="1"/>
      <c r="G24" s="1"/>
      <c r="H24" s="30" t="str" cm="1">
        <f t="array" ref="H24">IF(B24="","Data not yet entered",SUM(B24:G24/18))</f>
        <v>Data not yet entered</v>
      </c>
    </row>
    <row r="25" spans="1:8" x14ac:dyDescent="0.15">
      <c r="A25" s="25">
        <v>44217</v>
      </c>
      <c r="B25" s="1"/>
      <c r="C25" s="1"/>
      <c r="D25" s="1"/>
      <c r="E25" s="1"/>
      <c r="F25" s="1"/>
      <c r="G25" s="1"/>
      <c r="H25" s="30" t="str" cm="1">
        <f t="array" ref="H25">IF(B25="","Data not yet entered",SUM(B25:G25/18))</f>
        <v>Data not yet entered</v>
      </c>
    </row>
    <row r="26" spans="1:8" x14ac:dyDescent="0.15">
      <c r="A26" s="25">
        <v>44218</v>
      </c>
      <c r="B26" s="1"/>
      <c r="C26" s="1"/>
      <c r="D26" s="1"/>
      <c r="E26" s="1"/>
      <c r="F26" s="1"/>
      <c r="G26" s="1"/>
      <c r="H26" s="30" t="str" cm="1">
        <f t="array" ref="H26">IF(B26="","Data not yet entered",SUM(B26:G26/18))</f>
        <v>Data not yet entered</v>
      </c>
    </row>
    <row r="27" spans="1:8" x14ac:dyDescent="0.15">
      <c r="A27" s="25">
        <v>44219</v>
      </c>
      <c r="B27" s="1"/>
      <c r="C27" s="1"/>
      <c r="D27" s="1"/>
      <c r="E27" s="1"/>
      <c r="F27" s="1"/>
      <c r="G27" s="1"/>
      <c r="H27" s="30" t="str" cm="1">
        <f t="array" ref="H27">IF(B27="","Data not yet entered",SUM(B27:G27/18))</f>
        <v>Data not yet entered</v>
      </c>
    </row>
    <row r="28" spans="1:8" x14ac:dyDescent="0.15">
      <c r="A28" s="25">
        <v>44220</v>
      </c>
      <c r="B28" s="1"/>
      <c r="C28" s="1"/>
      <c r="D28" s="1"/>
      <c r="E28" s="1"/>
      <c r="F28" s="1"/>
      <c r="G28" s="1"/>
      <c r="H28" s="30" t="str" cm="1">
        <f t="array" ref="H28">IF(B28="","Data not yet entered",SUM(B28:G28/18))</f>
        <v>Data not yet entered</v>
      </c>
    </row>
    <row r="29" spans="1:8" x14ac:dyDescent="0.15">
      <c r="A29" s="25">
        <v>44221</v>
      </c>
      <c r="B29" s="1"/>
      <c r="C29" s="1"/>
      <c r="D29" s="1"/>
      <c r="E29" s="1"/>
      <c r="F29" s="1"/>
      <c r="G29" s="1"/>
      <c r="H29" s="30" t="str" cm="1">
        <f t="array" ref="H29">IF(B29="","Data not yet entered",SUM(B29:G29/18))</f>
        <v>Data not yet entered</v>
      </c>
    </row>
    <row r="30" spans="1:8" x14ac:dyDescent="0.15">
      <c r="A30" s="25">
        <v>44222</v>
      </c>
      <c r="B30" s="1"/>
      <c r="C30" s="1"/>
      <c r="D30" s="1"/>
      <c r="E30" s="1"/>
      <c r="F30" s="1"/>
      <c r="G30" s="1"/>
      <c r="H30" s="30" t="str" cm="1">
        <f t="array" ref="H30">IF(B30="","Data not yet entered",SUM(B30:G30/18))</f>
        <v>Data not yet entered</v>
      </c>
    </row>
    <row r="31" spans="1:8" x14ac:dyDescent="0.15">
      <c r="A31" s="25">
        <v>44223</v>
      </c>
      <c r="B31" s="1"/>
      <c r="C31" s="1"/>
      <c r="D31" s="1"/>
      <c r="E31" s="1"/>
      <c r="F31" s="1"/>
      <c r="G31" s="1"/>
      <c r="H31" s="30" t="str" cm="1">
        <f t="array" ref="H31">IF(B31="","Data not yet entered",SUM(B31:G31/18))</f>
        <v>Data not yet entered</v>
      </c>
    </row>
    <row r="32" spans="1:8" x14ac:dyDescent="0.15">
      <c r="A32" s="25">
        <v>44224</v>
      </c>
      <c r="B32" s="1"/>
      <c r="C32" s="1"/>
      <c r="D32" s="1"/>
      <c r="E32" s="1"/>
      <c r="F32" s="1"/>
      <c r="G32" s="1"/>
      <c r="H32" s="30" t="str" cm="1">
        <f t="array" ref="H32">IF(B32="","Data not yet entered",SUM(B32:G32/18))</f>
        <v>Data not yet entered</v>
      </c>
    </row>
    <row r="33" spans="1:8" x14ac:dyDescent="0.15">
      <c r="A33" s="25">
        <v>44225</v>
      </c>
      <c r="B33" s="1"/>
      <c r="C33" s="1"/>
      <c r="D33" s="1"/>
      <c r="E33" s="1"/>
      <c r="F33" s="1"/>
      <c r="G33" s="1"/>
      <c r="H33" s="30" t="str" cm="1">
        <f t="array" ref="H33">IF(B33="","Data not yet entered",SUM(B33:G33/18))</f>
        <v>Data not yet entered</v>
      </c>
    </row>
    <row r="34" spans="1:8" x14ac:dyDescent="0.15">
      <c r="A34" s="25">
        <v>44226</v>
      </c>
      <c r="B34" s="1"/>
      <c r="C34" s="1"/>
      <c r="D34" s="1"/>
      <c r="E34" s="1"/>
      <c r="F34" s="1"/>
      <c r="G34" s="1"/>
      <c r="H34" s="30" t="str" cm="1">
        <f t="array" ref="H34">IF(B34="","Data not yet entered",SUM(B34:G34/18))</f>
        <v>Data not yet entered</v>
      </c>
    </row>
    <row r="35" spans="1:8" x14ac:dyDescent="0.15">
      <c r="A35" s="25">
        <v>44227</v>
      </c>
      <c r="B35" s="1"/>
      <c r="C35" s="1"/>
      <c r="D35" s="1"/>
      <c r="E35" s="1"/>
      <c r="F35" s="1"/>
      <c r="G35" s="1"/>
      <c r="H35" s="30" t="str" cm="1">
        <f t="array" ref="H35">IF(B35="","Data not yet entered",SUM(B35:G35/18))</f>
        <v>Data not yet entered</v>
      </c>
    </row>
    <row r="36" spans="1:8" x14ac:dyDescent="0.15">
      <c r="A36" s="25">
        <v>44228</v>
      </c>
      <c r="B36" s="1"/>
      <c r="C36" s="1"/>
      <c r="D36" s="1"/>
      <c r="E36" s="1"/>
      <c r="F36" s="1"/>
      <c r="G36" s="1"/>
      <c r="H36" s="30" t="str" cm="1">
        <f t="array" ref="H36">IF(B36="","Data not yet entered",SUM(B36:G36/18))</f>
        <v>Data not yet entered</v>
      </c>
    </row>
    <row r="37" spans="1:8" x14ac:dyDescent="0.15">
      <c r="A37" s="25">
        <v>44229</v>
      </c>
      <c r="B37" s="1"/>
      <c r="C37" s="1"/>
      <c r="D37" s="1"/>
      <c r="E37" s="1"/>
      <c r="F37" s="1"/>
      <c r="G37" s="1"/>
      <c r="H37" s="30" t="str" cm="1">
        <f t="array" ref="H37">IF(B37="","Data not yet entered",SUM(B37:G37/18))</f>
        <v>Data not yet entered</v>
      </c>
    </row>
    <row r="38" spans="1:8" x14ac:dyDescent="0.15">
      <c r="A38" s="25">
        <v>44230</v>
      </c>
      <c r="B38" s="1"/>
      <c r="C38" s="1"/>
      <c r="D38" s="1"/>
      <c r="E38" s="1"/>
      <c r="F38" s="1"/>
      <c r="G38" s="1"/>
      <c r="H38" s="30" t="str" cm="1">
        <f t="array" ref="H38">IF(B38="","Data not yet entered",SUM(B38:G38/18))</f>
        <v>Data not yet entered</v>
      </c>
    </row>
    <row r="39" spans="1:8" x14ac:dyDescent="0.15">
      <c r="A39" s="25">
        <v>44231</v>
      </c>
      <c r="B39" s="1"/>
      <c r="C39" s="1"/>
      <c r="D39" s="1"/>
      <c r="E39" s="1"/>
      <c r="F39" s="1"/>
      <c r="G39" s="1"/>
      <c r="H39" s="30" t="str" cm="1">
        <f t="array" ref="H39">IF(B39="","Data not yet entered",SUM(B39:G39/18))</f>
        <v>Data not yet entered</v>
      </c>
    </row>
    <row r="40" spans="1:8" x14ac:dyDescent="0.15">
      <c r="A40" s="25">
        <v>44232</v>
      </c>
      <c r="B40" s="1"/>
      <c r="C40" s="1"/>
      <c r="D40" s="1"/>
      <c r="E40" s="1"/>
      <c r="F40" s="1"/>
      <c r="G40" s="1"/>
      <c r="H40" s="30" t="str" cm="1">
        <f t="array" ref="H40">IF(B40="","Data not yet entered",SUM(B40:G40/18))</f>
        <v>Data not yet entered</v>
      </c>
    </row>
    <row r="41" spans="1:8" x14ac:dyDescent="0.15">
      <c r="A41" s="25">
        <v>44233</v>
      </c>
      <c r="B41" s="1"/>
      <c r="C41" s="1"/>
      <c r="D41" s="1"/>
      <c r="E41" s="1"/>
      <c r="F41" s="1"/>
      <c r="G41" s="1"/>
      <c r="H41" s="30" t="str" cm="1">
        <f t="array" ref="H41">IF(B41="","Data not yet entered",SUM(B41:G41/18))</f>
        <v>Data not yet entered</v>
      </c>
    </row>
    <row r="42" spans="1:8" x14ac:dyDescent="0.15">
      <c r="A42" s="25">
        <v>44234</v>
      </c>
      <c r="B42" s="1"/>
      <c r="C42" s="1"/>
      <c r="D42" s="1"/>
      <c r="E42" s="1"/>
      <c r="F42" s="1"/>
      <c r="G42" s="1"/>
      <c r="H42" s="30" t="str" cm="1">
        <f t="array" ref="H42">IF(B42="","Data not yet entered",SUM(B42:G42/18))</f>
        <v>Data not yet entered</v>
      </c>
    </row>
    <row r="43" spans="1:8" x14ac:dyDescent="0.15">
      <c r="A43" s="25">
        <v>44235</v>
      </c>
      <c r="B43" s="1"/>
      <c r="C43" s="1"/>
      <c r="D43" s="1"/>
      <c r="E43" s="1"/>
      <c r="F43" s="1"/>
      <c r="G43" s="1"/>
      <c r="H43" s="30" t="str" cm="1">
        <f t="array" ref="H43">IF(B43="","Data not yet entered",SUM(B43:G43/18))</f>
        <v>Data not yet entered</v>
      </c>
    </row>
    <row r="44" spans="1:8" x14ac:dyDescent="0.15">
      <c r="A44" s="25">
        <v>44236</v>
      </c>
      <c r="B44" s="1"/>
      <c r="C44" s="1"/>
      <c r="D44" s="1"/>
      <c r="E44" s="1"/>
      <c r="F44" s="1"/>
      <c r="G44" s="1"/>
      <c r="H44" s="30" t="str" cm="1">
        <f t="array" ref="H44">IF(B44="","Data not yet entered",SUM(B44:G44/18))</f>
        <v>Data not yet entered</v>
      </c>
    </row>
    <row r="45" spans="1:8" x14ac:dyDescent="0.15">
      <c r="A45" s="25">
        <v>44237</v>
      </c>
      <c r="B45" s="1"/>
      <c r="C45" s="1"/>
      <c r="D45" s="1"/>
      <c r="E45" s="1"/>
      <c r="F45" s="1"/>
      <c r="G45" s="1"/>
      <c r="H45" s="30" t="str" cm="1">
        <f t="array" ref="H45">IF(B45="","Data not yet entered",SUM(B45:G45/18))</f>
        <v>Data not yet entered</v>
      </c>
    </row>
    <row r="46" spans="1:8" x14ac:dyDescent="0.15">
      <c r="A46" s="25">
        <v>44238</v>
      </c>
      <c r="B46" s="1"/>
      <c r="C46" s="1"/>
      <c r="D46" s="1"/>
      <c r="E46" s="1"/>
      <c r="F46" s="1"/>
      <c r="G46" s="1"/>
      <c r="H46" s="30" t="str" cm="1">
        <f t="array" ref="H46">IF(B46="","Data not yet entered",SUM(B46:G46/18))</f>
        <v>Data not yet entered</v>
      </c>
    </row>
    <row r="47" spans="1:8" x14ac:dyDescent="0.15">
      <c r="A47" s="25">
        <v>44239</v>
      </c>
      <c r="B47" s="1"/>
      <c r="C47" s="1"/>
      <c r="D47" s="1"/>
      <c r="E47" s="1"/>
      <c r="F47" s="1"/>
      <c r="G47" s="1"/>
      <c r="H47" s="30" t="str" cm="1">
        <f t="array" ref="H47">IF(B47="","Data not yet entered",SUM(B47:G47/18))</f>
        <v>Data not yet entered</v>
      </c>
    </row>
    <row r="48" spans="1:8" x14ac:dyDescent="0.15">
      <c r="A48" s="25">
        <v>44240</v>
      </c>
      <c r="B48" s="1"/>
      <c r="C48" s="1"/>
      <c r="D48" s="1"/>
      <c r="E48" s="1"/>
      <c r="F48" s="1"/>
      <c r="G48" s="1"/>
      <c r="H48" s="30" t="str" cm="1">
        <f t="array" ref="H48">IF(B48="","Data not yet entered",SUM(B48:G48/18))</f>
        <v>Data not yet entered</v>
      </c>
    </row>
    <row r="49" spans="1:8" x14ac:dyDescent="0.15">
      <c r="A49" s="25">
        <v>44241</v>
      </c>
      <c r="B49" s="1"/>
      <c r="C49" s="1"/>
      <c r="D49" s="1"/>
      <c r="E49" s="1"/>
      <c r="F49" s="1"/>
      <c r="G49" s="1"/>
      <c r="H49" s="30" t="str" cm="1">
        <f t="array" ref="H49">IF(B49="","Data not yet entered",SUM(B49:G49/18))</f>
        <v>Data not yet entered</v>
      </c>
    </row>
    <row r="50" spans="1:8" x14ac:dyDescent="0.15">
      <c r="A50" s="25">
        <v>44242</v>
      </c>
      <c r="B50" s="1"/>
      <c r="C50" s="1"/>
      <c r="D50" s="1"/>
      <c r="E50" s="1"/>
      <c r="F50" s="1"/>
      <c r="G50" s="1"/>
      <c r="H50" s="30" t="str" cm="1">
        <f t="array" ref="H50">IF(B50="","Data not yet entered",SUM(B50:G50/18))</f>
        <v>Data not yet entered</v>
      </c>
    </row>
    <row r="51" spans="1:8" x14ac:dyDescent="0.15">
      <c r="A51" s="25">
        <v>44243</v>
      </c>
      <c r="B51" s="1"/>
      <c r="C51" s="1"/>
      <c r="D51" s="1"/>
      <c r="E51" s="1"/>
      <c r="F51" s="1"/>
      <c r="G51" s="1"/>
      <c r="H51" s="30" t="str" cm="1">
        <f t="array" ref="H51">IF(B51="","Data not yet entered",SUM(B51:G51/18))</f>
        <v>Data not yet entered</v>
      </c>
    </row>
    <row r="52" spans="1:8" x14ac:dyDescent="0.15">
      <c r="A52" s="25">
        <v>44244</v>
      </c>
      <c r="B52" s="1"/>
      <c r="C52" s="1"/>
      <c r="D52" s="1"/>
      <c r="E52" s="1"/>
      <c r="F52" s="1"/>
      <c r="G52" s="1"/>
      <c r="H52" s="30" t="str" cm="1">
        <f t="array" ref="H52">IF(B52="","Data not yet entered",SUM(B52:G52/18))</f>
        <v>Data not yet entered</v>
      </c>
    </row>
    <row r="53" spans="1:8" x14ac:dyDescent="0.15">
      <c r="A53" s="25">
        <v>44245</v>
      </c>
      <c r="B53" s="1"/>
      <c r="C53" s="1"/>
      <c r="D53" s="1"/>
      <c r="E53" s="1"/>
      <c r="F53" s="1"/>
      <c r="G53" s="1"/>
      <c r="H53" s="30" t="str" cm="1">
        <f t="array" ref="H53">IF(B53="","Data not yet entered",SUM(B53:G53/18))</f>
        <v>Data not yet entered</v>
      </c>
    </row>
    <row r="54" spans="1:8" x14ac:dyDescent="0.15">
      <c r="A54" s="25">
        <v>44246</v>
      </c>
      <c r="B54" s="1"/>
      <c r="C54" s="1"/>
      <c r="D54" s="1"/>
      <c r="E54" s="1"/>
      <c r="F54" s="1"/>
      <c r="G54" s="1"/>
      <c r="H54" s="30" t="str" cm="1">
        <f t="array" ref="H54">IF(B54="","Data not yet entered",SUM(B54:G54/18))</f>
        <v>Data not yet entered</v>
      </c>
    </row>
    <row r="55" spans="1:8" x14ac:dyDescent="0.15">
      <c r="A55" s="63"/>
    </row>
    <row r="56" spans="1:8" x14ac:dyDescent="0.15">
      <c r="A56" s="63"/>
    </row>
    <row r="57" spans="1:8" x14ac:dyDescent="0.15">
      <c r="A57" s="63"/>
    </row>
    <row r="58" spans="1:8" x14ac:dyDescent="0.15">
      <c r="A58" s="63"/>
    </row>
    <row r="59" spans="1:8" x14ac:dyDescent="0.15">
      <c r="A59" s="63"/>
    </row>
  </sheetData>
  <mergeCells count="3">
    <mergeCell ref="A1:H1"/>
    <mergeCell ref="A2:B2"/>
    <mergeCell ref="C2:H2"/>
  </mergeCells>
  <conditionalFormatting sqref="B3:H3 H5:H54">
    <cfRule type="cellIs" dxfId="2" priority="1" operator="between">
      <formula>0.6</formula>
      <formula>0.8</formula>
    </cfRule>
    <cfRule type="cellIs" dxfId="1" priority="2" operator="lessThan">
      <formula>0.6</formula>
    </cfRule>
    <cfRule type="cellIs" dxfId="0" priority="3" operator="greaterThan">
      <formula>0.7999</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AA1C2-695E-42A8-BCD9-863C27433263}">
  <sheetPr>
    <tabColor rgb="FFC00000"/>
  </sheetPr>
  <dimension ref="A1:AM65"/>
  <sheetViews>
    <sheetView zoomScaleNormal="100" workbookViewId="0">
      <selection sqref="A1:I1"/>
    </sheetView>
  </sheetViews>
  <sheetFormatPr baseColWidth="10" defaultColWidth="9.1640625" defaultRowHeight="14" x14ac:dyDescent="0.15"/>
  <cols>
    <col min="1" max="1" width="14.83203125" style="31" customWidth="1"/>
    <col min="2" max="2" width="32.1640625" style="31" bestFit="1" customWidth="1"/>
    <col min="3" max="7" width="26.5" style="31" customWidth="1"/>
    <col min="8" max="8" width="28.5" style="31" customWidth="1"/>
    <col min="9" max="9" width="20.83203125" style="31" customWidth="1"/>
    <col min="10" max="10" width="9.1640625" style="31"/>
    <col min="11" max="11" width="14.83203125" style="31" bestFit="1" customWidth="1"/>
    <col min="12" max="12" width="32.1640625" style="31" bestFit="1" customWidth="1"/>
    <col min="13" max="17" width="16.83203125" style="31" bestFit="1" customWidth="1"/>
    <col min="18" max="18" width="13.1640625" style="31" bestFit="1" customWidth="1"/>
    <col min="19" max="19" width="32" style="31" bestFit="1" customWidth="1"/>
    <col min="20" max="20" width="9.1640625" style="31"/>
    <col min="21" max="21" width="14.5" style="31" bestFit="1" customWidth="1"/>
    <col min="22" max="22" width="31.33203125" style="31" bestFit="1" customWidth="1"/>
    <col min="23" max="27" width="17.5" style="31" bestFit="1" customWidth="1"/>
    <col min="28" max="28" width="13.83203125" style="31" bestFit="1" customWidth="1"/>
    <col min="29" max="29" width="31.5" style="31" bestFit="1" customWidth="1"/>
    <col min="30" max="30" width="9.1640625" style="31"/>
    <col min="31" max="31" width="14.5" style="31" bestFit="1" customWidth="1"/>
    <col min="32" max="32" width="31.33203125" style="31" bestFit="1" customWidth="1"/>
    <col min="33" max="37" width="17.5" style="31" bestFit="1" customWidth="1"/>
    <col min="38" max="38" width="13.83203125" style="31" bestFit="1" customWidth="1"/>
    <col min="39" max="39" width="31.5" style="31" bestFit="1" customWidth="1"/>
    <col min="40" max="16384" width="9.1640625" style="31"/>
  </cols>
  <sheetData>
    <row r="1" spans="1:39" ht="18" x14ac:dyDescent="0.2">
      <c r="A1" s="226" t="s">
        <v>197</v>
      </c>
      <c r="B1" s="226"/>
      <c r="C1" s="226"/>
      <c r="D1" s="226"/>
      <c r="E1" s="226"/>
      <c r="F1" s="226"/>
      <c r="G1" s="226"/>
      <c r="H1" s="226"/>
      <c r="I1" s="226"/>
    </row>
    <row r="2" spans="1:39" ht="170.25" customHeight="1" x14ac:dyDescent="0.15">
      <c r="A2" s="220" t="s">
        <v>40</v>
      </c>
      <c r="B2" s="221"/>
      <c r="C2" s="224" t="s">
        <v>154</v>
      </c>
      <c r="D2" s="220"/>
      <c r="E2" s="220"/>
      <c r="F2" s="220"/>
      <c r="G2" s="220"/>
      <c r="H2" s="225"/>
      <c r="I2" s="221"/>
    </row>
    <row r="3" spans="1:39" x14ac:dyDescent="0.15">
      <c r="A3" s="227" t="s">
        <v>156</v>
      </c>
      <c r="B3" s="227"/>
      <c r="C3" s="227"/>
      <c r="D3" s="227"/>
      <c r="E3" s="227"/>
      <c r="F3" s="227"/>
      <c r="G3" s="227"/>
      <c r="H3" s="227"/>
      <c r="I3" s="228"/>
      <c r="K3" s="227" t="s">
        <v>157</v>
      </c>
      <c r="L3" s="227"/>
      <c r="M3" s="227"/>
      <c r="N3" s="227"/>
      <c r="O3" s="227"/>
      <c r="P3" s="227"/>
      <c r="Q3" s="227"/>
      <c r="R3" s="227"/>
      <c r="S3" s="228"/>
      <c r="U3" s="227" t="s">
        <v>158</v>
      </c>
      <c r="V3" s="227"/>
      <c r="W3" s="227"/>
      <c r="X3" s="227"/>
      <c r="Y3" s="227"/>
      <c r="Z3" s="227"/>
      <c r="AA3" s="227"/>
      <c r="AB3" s="227"/>
      <c r="AC3" s="228"/>
      <c r="AE3" s="227" t="s">
        <v>159</v>
      </c>
      <c r="AF3" s="227"/>
      <c r="AG3" s="227"/>
      <c r="AH3" s="227"/>
      <c r="AI3" s="227"/>
      <c r="AJ3" s="227"/>
      <c r="AK3" s="227"/>
      <c r="AL3" s="227"/>
      <c r="AM3" s="228"/>
    </row>
    <row r="4" spans="1:39" ht="15" customHeight="1" x14ac:dyDescent="0.15">
      <c r="A4" s="100"/>
      <c r="B4" s="100" t="s">
        <v>152</v>
      </c>
      <c r="C4" s="83" t="s">
        <v>107</v>
      </c>
      <c r="D4" s="83" t="s">
        <v>108</v>
      </c>
      <c r="E4" s="83" t="s">
        <v>109</v>
      </c>
      <c r="F4" s="83" t="s">
        <v>110</v>
      </c>
      <c r="G4" s="84" t="s">
        <v>111</v>
      </c>
      <c r="H4" s="177" t="s">
        <v>112</v>
      </c>
      <c r="I4" s="222" t="s">
        <v>134</v>
      </c>
      <c r="K4" s="100"/>
      <c r="L4" s="100" t="s">
        <v>152</v>
      </c>
      <c r="M4" s="83" t="s">
        <v>107</v>
      </c>
      <c r="N4" s="83" t="s">
        <v>108</v>
      </c>
      <c r="O4" s="83" t="s">
        <v>109</v>
      </c>
      <c r="P4" s="83" t="s">
        <v>110</v>
      </c>
      <c r="Q4" s="84" t="s">
        <v>111</v>
      </c>
      <c r="R4" s="177" t="s">
        <v>112</v>
      </c>
      <c r="S4" s="222" t="s">
        <v>134</v>
      </c>
      <c r="U4" s="100"/>
      <c r="V4" s="100" t="s">
        <v>152</v>
      </c>
      <c r="W4" s="83" t="s">
        <v>107</v>
      </c>
      <c r="X4" s="83" t="s">
        <v>108</v>
      </c>
      <c r="Y4" s="83" t="s">
        <v>109</v>
      </c>
      <c r="Z4" s="83" t="s">
        <v>110</v>
      </c>
      <c r="AA4" s="84" t="s">
        <v>111</v>
      </c>
      <c r="AB4" s="177" t="s">
        <v>112</v>
      </c>
      <c r="AC4" s="222" t="s">
        <v>134</v>
      </c>
      <c r="AE4" s="100"/>
      <c r="AF4" s="100" t="s">
        <v>152</v>
      </c>
      <c r="AG4" s="83" t="s">
        <v>107</v>
      </c>
      <c r="AH4" s="83" t="s">
        <v>108</v>
      </c>
      <c r="AI4" s="83" t="s">
        <v>109</v>
      </c>
      <c r="AJ4" s="83" t="s">
        <v>110</v>
      </c>
      <c r="AK4" s="84" t="s">
        <v>111</v>
      </c>
      <c r="AL4" s="177" t="s">
        <v>112</v>
      </c>
      <c r="AM4" s="222" t="s">
        <v>134</v>
      </c>
    </row>
    <row r="5" spans="1:39" x14ac:dyDescent="0.15">
      <c r="A5" s="101"/>
      <c r="B5" s="106" t="s">
        <v>1</v>
      </c>
      <c r="C5" s="87" t="s">
        <v>153</v>
      </c>
      <c r="D5" s="87" t="s">
        <v>153</v>
      </c>
      <c r="E5" s="87" t="s">
        <v>153</v>
      </c>
      <c r="F5" s="87" t="s">
        <v>153</v>
      </c>
      <c r="G5" s="88" t="s">
        <v>153</v>
      </c>
      <c r="H5" s="232"/>
      <c r="I5" s="223"/>
      <c r="K5" s="101"/>
      <c r="L5" s="106" t="s">
        <v>1</v>
      </c>
      <c r="M5" s="87" t="s">
        <v>153</v>
      </c>
      <c r="N5" s="87" t="s">
        <v>153</v>
      </c>
      <c r="O5" s="87" t="s">
        <v>153</v>
      </c>
      <c r="P5" s="87" t="s">
        <v>153</v>
      </c>
      <c r="Q5" s="88" t="s">
        <v>153</v>
      </c>
      <c r="R5" s="232"/>
      <c r="S5" s="223"/>
      <c r="U5" s="101"/>
      <c r="V5" s="106" t="s">
        <v>1</v>
      </c>
      <c r="W5" s="87" t="s">
        <v>153</v>
      </c>
      <c r="X5" s="87" t="s">
        <v>153</v>
      </c>
      <c r="Y5" s="87" t="s">
        <v>153</v>
      </c>
      <c r="Z5" s="87" t="s">
        <v>153</v>
      </c>
      <c r="AA5" s="88" t="s">
        <v>153</v>
      </c>
      <c r="AB5" s="232"/>
      <c r="AC5" s="223"/>
      <c r="AE5" s="101"/>
      <c r="AF5" s="106" t="s">
        <v>1</v>
      </c>
      <c r="AG5" s="87" t="s">
        <v>153</v>
      </c>
      <c r="AH5" s="87" t="s">
        <v>153</v>
      </c>
      <c r="AI5" s="87" t="s">
        <v>153</v>
      </c>
      <c r="AJ5" s="87" t="s">
        <v>153</v>
      </c>
      <c r="AK5" s="88" t="s">
        <v>153</v>
      </c>
      <c r="AL5" s="232"/>
      <c r="AM5" s="223"/>
    </row>
    <row r="6" spans="1:39" ht="30" x14ac:dyDescent="0.15">
      <c r="A6" s="102" t="s">
        <v>104</v>
      </c>
      <c r="B6" s="107" t="s">
        <v>105</v>
      </c>
      <c r="C6" s="80"/>
      <c r="D6" s="80"/>
      <c r="E6" s="80"/>
      <c r="F6" s="80"/>
      <c r="G6" s="99"/>
      <c r="H6" s="233"/>
      <c r="I6" s="171"/>
      <c r="K6" s="102" t="s">
        <v>104</v>
      </c>
      <c r="L6" s="107" t="s">
        <v>105</v>
      </c>
      <c r="M6" s="80"/>
      <c r="N6" s="80"/>
      <c r="O6" s="80"/>
      <c r="P6" s="80"/>
      <c r="Q6" s="99"/>
      <c r="R6" s="233"/>
      <c r="S6" s="171"/>
      <c r="U6" s="102" t="s">
        <v>104</v>
      </c>
      <c r="V6" s="107" t="s">
        <v>105</v>
      </c>
      <c r="W6" s="80"/>
      <c r="X6" s="80"/>
      <c r="Y6" s="80"/>
      <c r="Z6" s="80"/>
      <c r="AA6" s="99"/>
      <c r="AB6" s="233"/>
      <c r="AC6" s="171"/>
      <c r="AE6" s="102" t="s">
        <v>104</v>
      </c>
      <c r="AF6" s="107" t="s">
        <v>105</v>
      </c>
      <c r="AG6" s="80"/>
      <c r="AH6" s="80"/>
      <c r="AI6" s="80"/>
      <c r="AJ6" s="80"/>
      <c r="AK6" s="99"/>
      <c r="AL6" s="233"/>
      <c r="AM6" s="171"/>
    </row>
    <row r="7" spans="1:39" x14ac:dyDescent="0.15">
      <c r="A7" s="56" t="s">
        <v>106</v>
      </c>
      <c r="B7" s="57">
        <v>1</v>
      </c>
      <c r="C7" s="1"/>
      <c r="D7" s="1"/>
      <c r="E7" s="1"/>
      <c r="F7" s="1"/>
      <c r="G7" s="71"/>
      <c r="H7" s="34">
        <f>SUMIF(C7:G7,"&lt;=3")</f>
        <v>0</v>
      </c>
      <c r="I7" s="76" t="str">
        <f>IFERROR(H7/(COUNTIF(C7:G7,"&lt;=3")*3),"No Data Entered")</f>
        <v>No Data Entered</v>
      </c>
      <c r="K7" s="56" t="s">
        <v>106</v>
      </c>
      <c r="L7" s="57">
        <v>1</v>
      </c>
      <c r="M7" s="1"/>
      <c r="N7" s="1"/>
      <c r="O7" s="1"/>
      <c r="P7" s="1"/>
      <c r="Q7" s="71"/>
      <c r="R7" s="34">
        <f>SUMIF(M7:Q7,"&lt;=3")</f>
        <v>0</v>
      </c>
      <c r="S7" s="76" t="str">
        <f>IFERROR(R7/(COUNTIF(M7:Q7,"&lt;=3")*3),"No Data Entered")</f>
        <v>No Data Entered</v>
      </c>
      <c r="U7" s="56" t="s">
        <v>106</v>
      </c>
      <c r="V7" s="57">
        <v>1</v>
      </c>
      <c r="W7" s="1"/>
      <c r="X7" s="1"/>
      <c r="Y7" s="1"/>
      <c r="Z7" s="1"/>
      <c r="AA7" s="71"/>
      <c r="AB7" s="34">
        <f>SUMIF(W7:AA7,"&lt;=3")</f>
        <v>0</v>
      </c>
      <c r="AC7" s="76" t="str">
        <f>IFERROR(AB7/(COUNTIF(W7:AA7,"&lt;=3")*3),"No Data Entered")</f>
        <v>No Data Entered</v>
      </c>
      <c r="AE7" s="56" t="s">
        <v>106</v>
      </c>
      <c r="AF7" s="57">
        <v>1</v>
      </c>
      <c r="AG7" s="1"/>
      <c r="AH7" s="1"/>
      <c r="AI7" s="1"/>
      <c r="AJ7" s="1"/>
      <c r="AK7" s="71"/>
      <c r="AL7" s="34">
        <f>SUMIF(AG7:AK7,"&lt;=3")</f>
        <v>0</v>
      </c>
      <c r="AM7" s="76" t="str">
        <f>IFERROR(AL7/(COUNTIF(AG7:AK7,"&lt;=3")*3),"No Data Entered")</f>
        <v>No Data Entered</v>
      </c>
    </row>
    <row r="8" spans="1:39" x14ac:dyDescent="0.15">
      <c r="A8" s="56"/>
      <c r="B8" s="57">
        <v>2</v>
      </c>
      <c r="C8" s="1"/>
      <c r="D8" s="1"/>
      <c r="E8" s="1"/>
      <c r="F8" s="1"/>
      <c r="G8" s="34"/>
      <c r="H8" s="34">
        <f t="shared" ref="H8:H32" si="0">SUMIF(C8:G8,"&lt;=3")</f>
        <v>0</v>
      </c>
      <c r="I8" s="76" t="str">
        <f t="shared" ref="I8:I33" si="1">IFERROR(H8/(COUNTIF(C8:G8,"&lt;=3")*3),"No Data Entered")</f>
        <v>No Data Entered</v>
      </c>
      <c r="K8" s="56"/>
      <c r="L8" s="57">
        <v>2</v>
      </c>
      <c r="M8" s="1"/>
      <c r="N8" s="1"/>
      <c r="O8" s="1"/>
      <c r="P8" s="1"/>
      <c r="Q8" s="34"/>
      <c r="R8" s="34">
        <f t="shared" ref="R8:R33" si="2">SUMIF(M8:Q8,"&lt;=3")</f>
        <v>0</v>
      </c>
      <c r="S8" s="76" t="str">
        <f t="shared" ref="S8:S33" si="3">IFERROR(R8/(COUNTIF(M8:Q8,"&lt;=3")*3),"No Data Entered")</f>
        <v>No Data Entered</v>
      </c>
      <c r="U8" s="56"/>
      <c r="V8" s="57">
        <v>2</v>
      </c>
      <c r="W8" s="1"/>
      <c r="X8" s="1"/>
      <c r="Y8" s="1"/>
      <c r="Z8" s="1"/>
      <c r="AA8" s="34"/>
      <c r="AB8" s="34">
        <f t="shared" ref="AB8:AB33" si="4">SUMIF(W8:AA8,"&lt;=3")</f>
        <v>0</v>
      </c>
      <c r="AC8" s="76" t="str">
        <f t="shared" ref="AC8:AC33" si="5">IFERROR(AB8/(COUNTIF(W8:AA8,"&lt;=3")*3),"No Data Entered")</f>
        <v>No Data Entered</v>
      </c>
      <c r="AE8" s="56"/>
      <c r="AF8" s="57">
        <v>2</v>
      </c>
      <c r="AG8" s="1"/>
      <c r="AH8" s="1"/>
      <c r="AI8" s="1"/>
      <c r="AJ8" s="1"/>
      <c r="AK8" s="34"/>
      <c r="AL8" s="34">
        <f t="shared" ref="AL8:AL33" si="6">SUMIF(AG8:AK8,"&lt;=3")</f>
        <v>0</v>
      </c>
      <c r="AM8" s="76" t="str">
        <f t="shared" ref="AM8:AM33" si="7">IFERROR(AL8/(COUNTIF(AG8:AK8,"&lt;=3")*3),"No Data Entered")</f>
        <v>No Data Entered</v>
      </c>
    </row>
    <row r="9" spans="1:39" x14ac:dyDescent="0.15">
      <c r="A9" s="56"/>
      <c r="B9" s="57">
        <v>3</v>
      </c>
      <c r="C9" s="1"/>
      <c r="D9" s="1"/>
      <c r="E9" s="1"/>
      <c r="F9" s="1"/>
      <c r="G9" s="34"/>
      <c r="H9" s="34">
        <f t="shared" si="0"/>
        <v>0</v>
      </c>
      <c r="I9" s="76" t="str">
        <f t="shared" si="1"/>
        <v>No Data Entered</v>
      </c>
      <c r="K9" s="56"/>
      <c r="L9" s="57">
        <v>3</v>
      </c>
      <c r="M9" s="1"/>
      <c r="N9" s="1"/>
      <c r="O9" s="1"/>
      <c r="P9" s="1"/>
      <c r="Q9" s="34"/>
      <c r="R9" s="34">
        <f t="shared" si="2"/>
        <v>0</v>
      </c>
      <c r="S9" s="76" t="str">
        <f t="shared" si="3"/>
        <v>No Data Entered</v>
      </c>
      <c r="U9" s="56"/>
      <c r="V9" s="57">
        <v>3</v>
      </c>
      <c r="W9" s="1"/>
      <c r="X9" s="1"/>
      <c r="Y9" s="1"/>
      <c r="Z9" s="1"/>
      <c r="AA9" s="34"/>
      <c r="AB9" s="34">
        <f t="shared" si="4"/>
        <v>0</v>
      </c>
      <c r="AC9" s="76" t="str">
        <f t="shared" si="5"/>
        <v>No Data Entered</v>
      </c>
      <c r="AE9" s="56"/>
      <c r="AF9" s="57">
        <v>3</v>
      </c>
      <c r="AG9" s="1"/>
      <c r="AH9" s="1"/>
      <c r="AI9" s="1"/>
      <c r="AJ9" s="1"/>
      <c r="AK9" s="34"/>
      <c r="AL9" s="34">
        <f t="shared" si="6"/>
        <v>0</v>
      </c>
      <c r="AM9" s="76" t="str">
        <f t="shared" si="7"/>
        <v>No Data Entered</v>
      </c>
    </row>
    <row r="10" spans="1:39" x14ac:dyDescent="0.15">
      <c r="A10" s="56"/>
      <c r="B10" s="57">
        <v>4</v>
      </c>
      <c r="C10" s="1"/>
      <c r="D10" s="1"/>
      <c r="E10" s="1"/>
      <c r="F10" s="1"/>
      <c r="G10" s="34"/>
      <c r="H10" s="34">
        <f t="shared" si="0"/>
        <v>0</v>
      </c>
      <c r="I10" s="76" t="str">
        <f t="shared" si="1"/>
        <v>No Data Entered</v>
      </c>
      <c r="K10" s="56"/>
      <c r="L10" s="57">
        <v>4</v>
      </c>
      <c r="M10" s="1"/>
      <c r="N10" s="1"/>
      <c r="O10" s="1"/>
      <c r="P10" s="1"/>
      <c r="Q10" s="34"/>
      <c r="R10" s="34">
        <f t="shared" si="2"/>
        <v>0</v>
      </c>
      <c r="S10" s="76" t="str">
        <f t="shared" si="3"/>
        <v>No Data Entered</v>
      </c>
      <c r="U10" s="56"/>
      <c r="V10" s="57">
        <v>4</v>
      </c>
      <c r="W10" s="1"/>
      <c r="X10" s="1"/>
      <c r="Y10" s="1"/>
      <c r="Z10" s="1"/>
      <c r="AA10" s="34"/>
      <c r="AB10" s="34">
        <f t="shared" si="4"/>
        <v>0</v>
      </c>
      <c r="AC10" s="76" t="str">
        <f t="shared" si="5"/>
        <v>No Data Entered</v>
      </c>
      <c r="AE10" s="56"/>
      <c r="AF10" s="57">
        <v>4</v>
      </c>
      <c r="AG10" s="1"/>
      <c r="AH10" s="1"/>
      <c r="AI10" s="1"/>
      <c r="AJ10" s="1"/>
      <c r="AK10" s="34"/>
      <c r="AL10" s="34">
        <f t="shared" si="6"/>
        <v>0</v>
      </c>
      <c r="AM10" s="76" t="str">
        <f t="shared" si="7"/>
        <v>No Data Entered</v>
      </c>
    </row>
    <row r="11" spans="1:39" x14ac:dyDescent="0.15">
      <c r="A11" s="103" t="s">
        <v>113</v>
      </c>
      <c r="B11" s="103">
        <v>1</v>
      </c>
      <c r="C11" s="67"/>
      <c r="D11" s="67"/>
      <c r="E11" s="67"/>
      <c r="F11" s="67"/>
      <c r="G11" s="71"/>
      <c r="H11" s="71">
        <f t="shared" si="0"/>
        <v>0</v>
      </c>
      <c r="I11" s="89" t="str">
        <f t="shared" si="1"/>
        <v>No Data Entered</v>
      </c>
      <c r="K11" s="103" t="s">
        <v>113</v>
      </c>
      <c r="L11" s="103">
        <v>1</v>
      </c>
      <c r="M11" s="67"/>
      <c r="N11" s="67"/>
      <c r="O11" s="67"/>
      <c r="P11" s="67"/>
      <c r="Q11" s="71"/>
      <c r="R11" s="71">
        <f t="shared" si="2"/>
        <v>0</v>
      </c>
      <c r="S11" s="89" t="str">
        <f t="shared" si="3"/>
        <v>No Data Entered</v>
      </c>
      <c r="U11" s="103" t="s">
        <v>113</v>
      </c>
      <c r="V11" s="103">
        <v>1</v>
      </c>
      <c r="W11" s="67"/>
      <c r="X11" s="67"/>
      <c r="Y11" s="67"/>
      <c r="Z11" s="67"/>
      <c r="AA11" s="71"/>
      <c r="AB11" s="71">
        <f t="shared" si="4"/>
        <v>0</v>
      </c>
      <c r="AC11" s="89" t="str">
        <f t="shared" si="5"/>
        <v>No Data Entered</v>
      </c>
      <c r="AE11" s="103" t="s">
        <v>113</v>
      </c>
      <c r="AF11" s="103">
        <v>1</v>
      </c>
      <c r="AG11" s="67"/>
      <c r="AH11" s="67"/>
      <c r="AI11" s="67"/>
      <c r="AJ11" s="67"/>
      <c r="AK11" s="71"/>
      <c r="AL11" s="71">
        <f t="shared" si="6"/>
        <v>0</v>
      </c>
      <c r="AM11" s="89" t="str">
        <f t="shared" si="7"/>
        <v>No Data Entered</v>
      </c>
    </row>
    <row r="12" spans="1:39" x14ac:dyDescent="0.15">
      <c r="A12" s="57"/>
      <c r="B12" s="57">
        <v>2</v>
      </c>
      <c r="C12" s="1"/>
      <c r="D12" s="1"/>
      <c r="E12" s="1"/>
      <c r="F12" s="1"/>
      <c r="G12" s="34"/>
      <c r="H12" s="34">
        <f t="shared" si="0"/>
        <v>0</v>
      </c>
      <c r="I12" s="76" t="str">
        <f t="shared" si="1"/>
        <v>No Data Entered</v>
      </c>
      <c r="K12" s="57"/>
      <c r="L12" s="57">
        <v>2</v>
      </c>
      <c r="M12" s="1"/>
      <c r="N12" s="1"/>
      <c r="O12" s="1"/>
      <c r="P12" s="1"/>
      <c r="Q12" s="34"/>
      <c r="R12" s="34">
        <f t="shared" si="2"/>
        <v>0</v>
      </c>
      <c r="S12" s="76" t="str">
        <f t="shared" si="3"/>
        <v>No Data Entered</v>
      </c>
      <c r="U12" s="57"/>
      <c r="V12" s="57">
        <v>2</v>
      </c>
      <c r="W12" s="1"/>
      <c r="X12" s="1"/>
      <c r="Y12" s="1"/>
      <c r="Z12" s="1"/>
      <c r="AA12" s="34"/>
      <c r="AB12" s="34">
        <f t="shared" si="4"/>
        <v>0</v>
      </c>
      <c r="AC12" s="76" t="str">
        <f t="shared" si="5"/>
        <v>No Data Entered</v>
      </c>
      <c r="AE12" s="57"/>
      <c r="AF12" s="57">
        <v>2</v>
      </c>
      <c r="AG12" s="1"/>
      <c r="AH12" s="1"/>
      <c r="AI12" s="1"/>
      <c r="AJ12" s="1"/>
      <c r="AK12" s="34"/>
      <c r="AL12" s="34">
        <f t="shared" si="6"/>
        <v>0</v>
      </c>
      <c r="AM12" s="76" t="str">
        <f t="shared" si="7"/>
        <v>No Data Entered</v>
      </c>
    </row>
    <row r="13" spans="1:39" x14ac:dyDescent="0.15">
      <c r="A13" s="57"/>
      <c r="B13" s="57">
        <v>3</v>
      </c>
      <c r="C13" s="1"/>
      <c r="D13" s="1"/>
      <c r="E13" s="1"/>
      <c r="F13" s="1"/>
      <c r="G13" s="34"/>
      <c r="H13" s="34">
        <f t="shared" si="0"/>
        <v>0</v>
      </c>
      <c r="I13" s="76" t="str">
        <f t="shared" si="1"/>
        <v>No Data Entered</v>
      </c>
      <c r="K13" s="57"/>
      <c r="L13" s="57">
        <v>3</v>
      </c>
      <c r="M13" s="1"/>
      <c r="N13" s="1"/>
      <c r="O13" s="1"/>
      <c r="P13" s="1"/>
      <c r="Q13" s="34"/>
      <c r="R13" s="34">
        <f t="shared" si="2"/>
        <v>0</v>
      </c>
      <c r="S13" s="76" t="str">
        <f t="shared" si="3"/>
        <v>No Data Entered</v>
      </c>
      <c r="U13" s="57"/>
      <c r="V13" s="57">
        <v>3</v>
      </c>
      <c r="W13" s="1"/>
      <c r="X13" s="1"/>
      <c r="Y13" s="1"/>
      <c r="Z13" s="1"/>
      <c r="AA13" s="34"/>
      <c r="AB13" s="34">
        <f t="shared" si="4"/>
        <v>0</v>
      </c>
      <c r="AC13" s="76" t="str">
        <f t="shared" si="5"/>
        <v>No Data Entered</v>
      </c>
      <c r="AE13" s="57"/>
      <c r="AF13" s="57">
        <v>3</v>
      </c>
      <c r="AG13" s="1"/>
      <c r="AH13" s="1"/>
      <c r="AI13" s="1"/>
      <c r="AJ13" s="1"/>
      <c r="AK13" s="34"/>
      <c r="AL13" s="34">
        <f t="shared" si="6"/>
        <v>0</v>
      </c>
      <c r="AM13" s="76" t="str">
        <f t="shared" si="7"/>
        <v>No Data Entered</v>
      </c>
    </row>
    <row r="14" spans="1:39" x14ac:dyDescent="0.15">
      <c r="A14" s="57"/>
      <c r="B14" s="57">
        <v>4</v>
      </c>
      <c r="C14" s="1"/>
      <c r="D14" s="1"/>
      <c r="E14" s="1"/>
      <c r="F14" s="1"/>
      <c r="G14" s="34"/>
      <c r="H14" s="34">
        <f t="shared" si="0"/>
        <v>0</v>
      </c>
      <c r="I14" s="76" t="str">
        <f t="shared" si="1"/>
        <v>No Data Entered</v>
      </c>
      <c r="K14" s="57"/>
      <c r="L14" s="57">
        <v>4</v>
      </c>
      <c r="M14" s="1"/>
      <c r="N14" s="1"/>
      <c r="O14" s="1"/>
      <c r="P14" s="1"/>
      <c r="Q14" s="34"/>
      <c r="R14" s="34">
        <f t="shared" si="2"/>
        <v>0</v>
      </c>
      <c r="S14" s="76" t="str">
        <f t="shared" si="3"/>
        <v>No Data Entered</v>
      </c>
      <c r="U14" s="57"/>
      <c r="V14" s="57">
        <v>4</v>
      </c>
      <c r="W14" s="1"/>
      <c r="X14" s="1"/>
      <c r="Y14" s="1"/>
      <c r="Z14" s="1"/>
      <c r="AA14" s="34"/>
      <c r="AB14" s="34">
        <f t="shared" si="4"/>
        <v>0</v>
      </c>
      <c r="AC14" s="76" t="str">
        <f t="shared" si="5"/>
        <v>No Data Entered</v>
      </c>
      <c r="AE14" s="57"/>
      <c r="AF14" s="57">
        <v>4</v>
      </c>
      <c r="AG14" s="1"/>
      <c r="AH14" s="1"/>
      <c r="AI14" s="1"/>
      <c r="AJ14" s="1"/>
      <c r="AK14" s="34"/>
      <c r="AL14" s="34">
        <f t="shared" si="6"/>
        <v>0</v>
      </c>
      <c r="AM14" s="76" t="str">
        <f t="shared" si="7"/>
        <v>No Data Entered</v>
      </c>
    </row>
    <row r="15" spans="1:39" x14ac:dyDescent="0.15">
      <c r="A15" s="57"/>
      <c r="B15" s="57">
        <v>5</v>
      </c>
      <c r="C15" s="1"/>
      <c r="D15" s="1"/>
      <c r="E15" s="1"/>
      <c r="F15" s="1"/>
      <c r="G15" s="34"/>
      <c r="H15" s="34">
        <f t="shared" si="0"/>
        <v>0</v>
      </c>
      <c r="I15" s="76" t="str">
        <f t="shared" si="1"/>
        <v>No Data Entered</v>
      </c>
      <c r="K15" s="57"/>
      <c r="L15" s="57">
        <v>5</v>
      </c>
      <c r="M15" s="1"/>
      <c r="N15" s="1"/>
      <c r="O15" s="1"/>
      <c r="P15" s="1"/>
      <c r="Q15" s="34"/>
      <c r="R15" s="34">
        <f t="shared" si="2"/>
        <v>0</v>
      </c>
      <c r="S15" s="76" t="str">
        <f t="shared" si="3"/>
        <v>No Data Entered</v>
      </c>
      <c r="U15" s="57"/>
      <c r="V15" s="57">
        <v>5</v>
      </c>
      <c r="W15" s="1"/>
      <c r="X15" s="1"/>
      <c r="Y15" s="1"/>
      <c r="Z15" s="1"/>
      <c r="AA15" s="34"/>
      <c r="AB15" s="34">
        <f t="shared" si="4"/>
        <v>0</v>
      </c>
      <c r="AC15" s="76" t="str">
        <f t="shared" si="5"/>
        <v>No Data Entered</v>
      </c>
      <c r="AE15" s="57"/>
      <c r="AF15" s="57">
        <v>5</v>
      </c>
      <c r="AG15" s="1"/>
      <c r="AH15" s="1"/>
      <c r="AI15" s="1"/>
      <c r="AJ15" s="1"/>
      <c r="AK15" s="34"/>
      <c r="AL15" s="34">
        <f t="shared" si="6"/>
        <v>0</v>
      </c>
      <c r="AM15" s="76" t="str">
        <f t="shared" si="7"/>
        <v>No Data Entered</v>
      </c>
    </row>
    <row r="16" spans="1:39" x14ac:dyDescent="0.15">
      <c r="A16" s="103" t="s">
        <v>114</v>
      </c>
      <c r="B16" s="103">
        <v>1</v>
      </c>
      <c r="C16" s="67"/>
      <c r="D16" s="67"/>
      <c r="E16" s="67"/>
      <c r="F16" s="67"/>
      <c r="G16" s="71"/>
      <c r="H16" s="71">
        <f t="shared" si="0"/>
        <v>0</v>
      </c>
      <c r="I16" s="89" t="str">
        <f t="shared" si="1"/>
        <v>No Data Entered</v>
      </c>
      <c r="K16" s="103" t="s">
        <v>114</v>
      </c>
      <c r="L16" s="103">
        <v>1</v>
      </c>
      <c r="M16" s="67"/>
      <c r="N16" s="67"/>
      <c r="O16" s="67"/>
      <c r="P16" s="67"/>
      <c r="Q16" s="71"/>
      <c r="R16" s="71">
        <f t="shared" si="2"/>
        <v>0</v>
      </c>
      <c r="S16" s="89" t="str">
        <f t="shared" si="3"/>
        <v>No Data Entered</v>
      </c>
      <c r="U16" s="103" t="s">
        <v>114</v>
      </c>
      <c r="V16" s="103">
        <v>1</v>
      </c>
      <c r="W16" s="67"/>
      <c r="X16" s="67"/>
      <c r="Y16" s="67"/>
      <c r="Z16" s="67"/>
      <c r="AA16" s="71"/>
      <c r="AB16" s="71">
        <f t="shared" si="4"/>
        <v>0</v>
      </c>
      <c r="AC16" s="89" t="str">
        <f t="shared" si="5"/>
        <v>No Data Entered</v>
      </c>
      <c r="AE16" s="103" t="s">
        <v>114</v>
      </c>
      <c r="AF16" s="103">
        <v>1</v>
      </c>
      <c r="AG16" s="67"/>
      <c r="AH16" s="67"/>
      <c r="AI16" s="67"/>
      <c r="AJ16" s="67"/>
      <c r="AK16" s="71"/>
      <c r="AL16" s="71">
        <f t="shared" si="6"/>
        <v>0</v>
      </c>
      <c r="AM16" s="89" t="str">
        <f t="shared" si="7"/>
        <v>No Data Entered</v>
      </c>
    </row>
    <row r="17" spans="1:39" x14ac:dyDescent="0.15">
      <c r="A17" s="57"/>
      <c r="B17" s="57">
        <v>2</v>
      </c>
      <c r="C17" s="1"/>
      <c r="D17" s="1"/>
      <c r="E17" s="1"/>
      <c r="F17" s="1"/>
      <c r="G17" s="34"/>
      <c r="H17" s="34">
        <f t="shared" si="0"/>
        <v>0</v>
      </c>
      <c r="I17" s="76" t="str">
        <f t="shared" si="1"/>
        <v>No Data Entered</v>
      </c>
      <c r="K17" s="57"/>
      <c r="L17" s="57">
        <v>2</v>
      </c>
      <c r="M17" s="1"/>
      <c r="N17" s="1"/>
      <c r="O17" s="1"/>
      <c r="P17" s="1"/>
      <c r="Q17" s="34"/>
      <c r="R17" s="34">
        <f t="shared" si="2"/>
        <v>0</v>
      </c>
      <c r="S17" s="76" t="str">
        <f t="shared" si="3"/>
        <v>No Data Entered</v>
      </c>
      <c r="U17" s="57"/>
      <c r="V17" s="57">
        <v>2</v>
      </c>
      <c r="W17" s="1"/>
      <c r="X17" s="1"/>
      <c r="Y17" s="1"/>
      <c r="Z17" s="1"/>
      <c r="AA17" s="34"/>
      <c r="AB17" s="34">
        <f t="shared" si="4"/>
        <v>0</v>
      </c>
      <c r="AC17" s="76" t="str">
        <f t="shared" si="5"/>
        <v>No Data Entered</v>
      </c>
      <c r="AE17" s="57"/>
      <c r="AF17" s="57">
        <v>2</v>
      </c>
      <c r="AG17" s="1"/>
      <c r="AH17" s="1"/>
      <c r="AI17" s="1"/>
      <c r="AJ17" s="1"/>
      <c r="AK17" s="34"/>
      <c r="AL17" s="34">
        <f t="shared" si="6"/>
        <v>0</v>
      </c>
      <c r="AM17" s="76" t="str">
        <f t="shared" si="7"/>
        <v>No Data Entered</v>
      </c>
    </row>
    <row r="18" spans="1:39" x14ac:dyDescent="0.15">
      <c r="A18" s="57"/>
      <c r="B18" s="57">
        <v>3</v>
      </c>
      <c r="C18" s="1"/>
      <c r="D18" s="1"/>
      <c r="E18" s="1"/>
      <c r="F18" s="1"/>
      <c r="G18" s="34"/>
      <c r="H18" s="34">
        <f t="shared" si="0"/>
        <v>0</v>
      </c>
      <c r="I18" s="76" t="str">
        <f t="shared" si="1"/>
        <v>No Data Entered</v>
      </c>
      <c r="K18" s="57"/>
      <c r="L18" s="57">
        <v>3</v>
      </c>
      <c r="M18" s="1"/>
      <c r="N18" s="1"/>
      <c r="O18" s="1"/>
      <c r="P18" s="1"/>
      <c r="Q18" s="34"/>
      <c r="R18" s="34">
        <f t="shared" si="2"/>
        <v>0</v>
      </c>
      <c r="S18" s="76" t="str">
        <f t="shared" si="3"/>
        <v>No Data Entered</v>
      </c>
      <c r="U18" s="57"/>
      <c r="V18" s="57">
        <v>3</v>
      </c>
      <c r="W18" s="1"/>
      <c r="X18" s="1"/>
      <c r="Y18" s="1"/>
      <c r="Z18" s="1"/>
      <c r="AA18" s="34"/>
      <c r="AB18" s="34">
        <f t="shared" si="4"/>
        <v>0</v>
      </c>
      <c r="AC18" s="76" t="str">
        <f t="shared" si="5"/>
        <v>No Data Entered</v>
      </c>
      <c r="AE18" s="57"/>
      <c r="AF18" s="57">
        <v>3</v>
      </c>
      <c r="AG18" s="1"/>
      <c r="AH18" s="1"/>
      <c r="AI18" s="1"/>
      <c r="AJ18" s="1"/>
      <c r="AK18" s="34"/>
      <c r="AL18" s="34">
        <f t="shared" si="6"/>
        <v>0</v>
      </c>
      <c r="AM18" s="76" t="str">
        <f t="shared" si="7"/>
        <v>No Data Entered</v>
      </c>
    </row>
    <row r="19" spans="1:39" x14ac:dyDescent="0.15">
      <c r="A19" s="57"/>
      <c r="B19" s="57">
        <v>4</v>
      </c>
      <c r="C19" s="1"/>
      <c r="D19" s="1"/>
      <c r="E19" s="1"/>
      <c r="F19" s="1"/>
      <c r="G19" s="34"/>
      <c r="H19" s="34">
        <f t="shared" si="0"/>
        <v>0</v>
      </c>
      <c r="I19" s="76" t="str">
        <f t="shared" si="1"/>
        <v>No Data Entered</v>
      </c>
      <c r="K19" s="57"/>
      <c r="L19" s="57">
        <v>4</v>
      </c>
      <c r="M19" s="1"/>
      <c r="N19" s="1"/>
      <c r="O19" s="1"/>
      <c r="P19" s="1"/>
      <c r="Q19" s="34"/>
      <c r="R19" s="34">
        <f t="shared" si="2"/>
        <v>0</v>
      </c>
      <c r="S19" s="76" t="str">
        <f t="shared" si="3"/>
        <v>No Data Entered</v>
      </c>
      <c r="U19" s="57"/>
      <c r="V19" s="57">
        <v>4</v>
      </c>
      <c r="W19" s="1"/>
      <c r="X19" s="1"/>
      <c r="Y19" s="1"/>
      <c r="Z19" s="1"/>
      <c r="AA19" s="34"/>
      <c r="AB19" s="34">
        <f t="shared" si="4"/>
        <v>0</v>
      </c>
      <c r="AC19" s="76" t="str">
        <f t="shared" si="5"/>
        <v>No Data Entered</v>
      </c>
      <c r="AE19" s="57"/>
      <c r="AF19" s="57">
        <v>4</v>
      </c>
      <c r="AG19" s="1"/>
      <c r="AH19" s="1"/>
      <c r="AI19" s="1"/>
      <c r="AJ19" s="1"/>
      <c r="AK19" s="34"/>
      <c r="AL19" s="34">
        <f t="shared" si="6"/>
        <v>0</v>
      </c>
      <c r="AM19" s="76" t="str">
        <f t="shared" si="7"/>
        <v>No Data Entered</v>
      </c>
    </row>
    <row r="20" spans="1:39" x14ac:dyDescent="0.15">
      <c r="A20" s="57"/>
      <c r="B20" s="57">
        <v>5</v>
      </c>
      <c r="C20" s="1"/>
      <c r="D20" s="1"/>
      <c r="E20" s="1"/>
      <c r="F20" s="1"/>
      <c r="G20" s="34"/>
      <c r="H20" s="34">
        <f t="shared" si="0"/>
        <v>0</v>
      </c>
      <c r="I20" s="76" t="str">
        <f t="shared" si="1"/>
        <v>No Data Entered</v>
      </c>
      <c r="K20" s="57"/>
      <c r="L20" s="57">
        <v>5</v>
      </c>
      <c r="M20" s="1"/>
      <c r="N20" s="1"/>
      <c r="O20" s="1"/>
      <c r="P20" s="1"/>
      <c r="Q20" s="34"/>
      <c r="R20" s="34">
        <f t="shared" si="2"/>
        <v>0</v>
      </c>
      <c r="S20" s="76" t="str">
        <f t="shared" si="3"/>
        <v>No Data Entered</v>
      </c>
      <c r="U20" s="57"/>
      <c r="V20" s="57">
        <v>5</v>
      </c>
      <c r="W20" s="1"/>
      <c r="X20" s="1"/>
      <c r="Y20" s="1"/>
      <c r="Z20" s="1"/>
      <c r="AA20" s="34"/>
      <c r="AB20" s="34">
        <f t="shared" si="4"/>
        <v>0</v>
      </c>
      <c r="AC20" s="76" t="str">
        <f t="shared" si="5"/>
        <v>No Data Entered</v>
      </c>
      <c r="AE20" s="57"/>
      <c r="AF20" s="57">
        <v>5</v>
      </c>
      <c r="AG20" s="1"/>
      <c r="AH20" s="1"/>
      <c r="AI20" s="1"/>
      <c r="AJ20" s="1"/>
      <c r="AK20" s="34"/>
      <c r="AL20" s="34">
        <f t="shared" si="6"/>
        <v>0</v>
      </c>
      <c r="AM20" s="76" t="str">
        <f t="shared" si="7"/>
        <v>No Data Entered</v>
      </c>
    </row>
    <row r="21" spans="1:39" x14ac:dyDescent="0.15">
      <c r="A21" s="57"/>
      <c r="B21" s="57">
        <v>6</v>
      </c>
      <c r="C21" s="1"/>
      <c r="D21" s="1"/>
      <c r="E21" s="1"/>
      <c r="F21" s="1"/>
      <c r="G21" s="34"/>
      <c r="H21" s="34">
        <f t="shared" si="0"/>
        <v>0</v>
      </c>
      <c r="I21" s="76" t="str">
        <f t="shared" si="1"/>
        <v>No Data Entered</v>
      </c>
      <c r="K21" s="57"/>
      <c r="L21" s="57">
        <v>6</v>
      </c>
      <c r="M21" s="1"/>
      <c r="N21" s="1"/>
      <c r="O21" s="1"/>
      <c r="P21" s="1"/>
      <c r="Q21" s="34"/>
      <c r="R21" s="34">
        <f t="shared" si="2"/>
        <v>0</v>
      </c>
      <c r="S21" s="76" t="str">
        <f t="shared" si="3"/>
        <v>No Data Entered</v>
      </c>
      <c r="U21" s="57"/>
      <c r="V21" s="57">
        <v>6</v>
      </c>
      <c r="W21" s="1"/>
      <c r="X21" s="1"/>
      <c r="Y21" s="1"/>
      <c r="Z21" s="1"/>
      <c r="AA21" s="34"/>
      <c r="AB21" s="34">
        <f t="shared" si="4"/>
        <v>0</v>
      </c>
      <c r="AC21" s="76" t="str">
        <f t="shared" si="5"/>
        <v>No Data Entered</v>
      </c>
      <c r="AE21" s="57"/>
      <c r="AF21" s="57">
        <v>6</v>
      </c>
      <c r="AG21" s="1"/>
      <c r="AH21" s="1"/>
      <c r="AI21" s="1"/>
      <c r="AJ21" s="1"/>
      <c r="AK21" s="34"/>
      <c r="AL21" s="34">
        <f t="shared" si="6"/>
        <v>0</v>
      </c>
      <c r="AM21" s="76" t="str">
        <f t="shared" si="7"/>
        <v>No Data Entered</v>
      </c>
    </row>
    <row r="22" spans="1:39" x14ac:dyDescent="0.15">
      <c r="A22" s="57"/>
      <c r="B22" s="57">
        <v>7</v>
      </c>
      <c r="C22" s="1"/>
      <c r="D22" s="1"/>
      <c r="E22" s="1"/>
      <c r="F22" s="1"/>
      <c r="G22" s="34"/>
      <c r="H22" s="34">
        <f t="shared" si="0"/>
        <v>0</v>
      </c>
      <c r="I22" s="76" t="str">
        <f t="shared" si="1"/>
        <v>No Data Entered</v>
      </c>
      <c r="K22" s="57"/>
      <c r="L22" s="57">
        <v>7</v>
      </c>
      <c r="M22" s="1"/>
      <c r="N22" s="1"/>
      <c r="O22" s="1"/>
      <c r="P22" s="1"/>
      <c r="Q22" s="34"/>
      <c r="R22" s="34">
        <f t="shared" si="2"/>
        <v>0</v>
      </c>
      <c r="S22" s="76" t="str">
        <f t="shared" si="3"/>
        <v>No Data Entered</v>
      </c>
      <c r="U22" s="57"/>
      <c r="V22" s="57">
        <v>7</v>
      </c>
      <c r="W22" s="1"/>
      <c r="X22" s="1"/>
      <c r="Y22" s="1"/>
      <c r="Z22" s="1"/>
      <c r="AA22" s="34"/>
      <c r="AB22" s="34">
        <f t="shared" si="4"/>
        <v>0</v>
      </c>
      <c r="AC22" s="76" t="str">
        <f t="shared" si="5"/>
        <v>No Data Entered</v>
      </c>
      <c r="AE22" s="57"/>
      <c r="AF22" s="57">
        <v>7</v>
      </c>
      <c r="AG22" s="1"/>
      <c r="AH22" s="1"/>
      <c r="AI22" s="1"/>
      <c r="AJ22" s="1"/>
      <c r="AK22" s="34"/>
      <c r="AL22" s="34">
        <f t="shared" si="6"/>
        <v>0</v>
      </c>
      <c r="AM22" s="76" t="str">
        <f t="shared" si="7"/>
        <v>No Data Entered</v>
      </c>
    </row>
    <row r="23" spans="1:39" x14ac:dyDescent="0.15">
      <c r="A23" s="103" t="s">
        <v>115</v>
      </c>
      <c r="B23" s="103">
        <v>1</v>
      </c>
      <c r="C23" s="67"/>
      <c r="D23" s="67"/>
      <c r="E23" s="67"/>
      <c r="F23" s="67"/>
      <c r="G23" s="71"/>
      <c r="H23" s="71">
        <f t="shared" si="0"/>
        <v>0</v>
      </c>
      <c r="I23" s="89" t="str">
        <f t="shared" si="1"/>
        <v>No Data Entered</v>
      </c>
      <c r="K23" s="103" t="s">
        <v>115</v>
      </c>
      <c r="L23" s="103">
        <v>1</v>
      </c>
      <c r="M23" s="67"/>
      <c r="N23" s="67"/>
      <c r="O23" s="67"/>
      <c r="P23" s="67"/>
      <c r="Q23" s="71"/>
      <c r="R23" s="71">
        <f t="shared" si="2"/>
        <v>0</v>
      </c>
      <c r="S23" s="89" t="str">
        <f t="shared" si="3"/>
        <v>No Data Entered</v>
      </c>
      <c r="U23" s="103" t="s">
        <v>115</v>
      </c>
      <c r="V23" s="103">
        <v>1</v>
      </c>
      <c r="W23" s="67"/>
      <c r="X23" s="67"/>
      <c r="Y23" s="67"/>
      <c r="Z23" s="67"/>
      <c r="AA23" s="71"/>
      <c r="AB23" s="71">
        <f t="shared" si="4"/>
        <v>0</v>
      </c>
      <c r="AC23" s="89" t="str">
        <f t="shared" si="5"/>
        <v>No Data Entered</v>
      </c>
      <c r="AE23" s="103" t="s">
        <v>115</v>
      </c>
      <c r="AF23" s="103">
        <v>1</v>
      </c>
      <c r="AG23" s="67"/>
      <c r="AH23" s="67"/>
      <c r="AI23" s="67"/>
      <c r="AJ23" s="67"/>
      <c r="AK23" s="71"/>
      <c r="AL23" s="71">
        <f t="shared" si="6"/>
        <v>0</v>
      </c>
      <c r="AM23" s="89" t="str">
        <f t="shared" si="7"/>
        <v>No Data Entered</v>
      </c>
    </row>
    <row r="24" spans="1:39" x14ac:dyDescent="0.15">
      <c r="A24" s="57"/>
      <c r="B24" s="57">
        <v>2</v>
      </c>
      <c r="C24" s="1"/>
      <c r="D24" s="1"/>
      <c r="E24" s="1"/>
      <c r="F24" s="1"/>
      <c r="G24" s="34"/>
      <c r="H24" s="34">
        <f t="shared" si="0"/>
        <v>0</v>
      </c>
      <c r="I24" s="76" t="str">
        <f t="shared" si="1"/>
        <v>No Data Entered</v>
      </c>
      <c r="K24" s="57"/>
      <c r="L24" s="57">
        <v>2</v>
      </c>
      <c r="M24" s="1"/>
      <c r="N24" s="1"/>
      <c r="O24" s="1"/>
      <c r="P24" s="1"/>
      <c r="Q24" s="34"/>
      <c r="R24" s="34">
        <f t="shared" si="2"/>
        <v>0</v>
      </c>
      <c r="S24" s="76" t="str">
        <f t="shared" si="3"/>
        <v>No Data Entered</v>
      </c>
      <c r="U24" s="57"/>
      <c r="V24" s="57">
        <v>2</v>
      </c>
      <c r="W24" s="1"/>
      <c r="X24" s="1"/>
      <c r="Y24" s="1"/>
      <c r="Z24" s="1"/>
      <c r="AA24" s="34"/>
      <c r="AB24" s="34">
        <f t="shared" si="4"/>
        <v>0</v>
      </c>
      <c r="AC24" s="76" t="str">
        <f t="shared" si="5"/>
        <v>No Data Entered</v>
      </c>
      <c r="AE24" s="57"/>
      <c r="AF24" s="57">
        <v>2</v>
      </c>
      <c r="AG24" s="1"/>
      <c r="AH24" s="1"/>
      <c r="AI24" s="1"/>
      <c r="AJ24" s="1"/>
      <c r="AK24" s="34"/>
      <c r="AL24" s="34">
        <f t="shared" si="6"/>
        <v>0</v>
      </c>
      <c r="AM24" s="76" t="str">
        <f t="shared" si="7"/>
        <v>No Data Entered</v>
      </c>
    </row>
    <row r="25" spans="1:39" x14ac:dyDescent="0.15">
      <c r="A25" s="57"/>
      <c r="B25" s="57">
        <v>3</v>
      </c>
      <c r="C25" s="1"/>
      <c r="D25" s="1"/>
      <c r="E25" s="1"/>
      <c r="F25" s="1"/>
      <c r="G25" s="34"/>
      <c r="H25" s="34">
        <f t="shared" si="0"/>
        <v>0</v>
      </c>
      <c r="I25" s="76" t="str">
        <f t="shared" si="1"/>
        <v>No Data Entered</v>
      </c>
      <c r="K25" s="57"/>
      <c r="L25" s="57">
        <v>3</v>
      </c>
      <c r="M25" s="1"/>
      <c r="N25" s="1"/>
      <c r="O25" s="1"/>
      <c r="P25" s="1"/>
      <c r="Q25" s="34"/>
      <c r="R25" s="34">
        <f t="shared" si="2"/>
        <v>0</v>
      </c>
      <c r="S25" s="76" t="str">
        <f t="shared" si="3"/>
        <v>No Data Entered</v>
      </c>
      <c r="U25" s="57"/>
      <c r="V25" s="57">
        <v>3</v>
      </c>
      <c r="W25" s="1"/>
      <c r="X25" s="1"/>
      <c r="Y25" s="1"/>
      <c r="Z25" s="1"/>
      <c r="AA25" s="34"/>
      <c r="AB25" s="34">
        <f t="shared" si="4"/>
        <v>0</v>
      </c>
      <c r="AC25" s="76" t="str">
        <f t="shared" si="5"/>
        <v>No Data Entered</v>
      </c>
      <c r="AE25" s="57"/>
      <c r="AF25" s="57">
        <v>3</v>
      </c>
      <c r="AG25" s="1"/>
      <c r="AH25" s="1"/>
      <c r="AI25" s="1"/>
      <c r="AJ25" s="1"/>
      <c r="AK25" s="34"/>
      <c r="AL25" s="34">
        <f t="shared" si="6"/>
        <v>0</v>
      </c>
      <c r="AM25" s="76" t="str">
        <f t="shared" si="7"/>
        <v>No Data Entered</v>
      </c>
    </row>
    <row r="26" spans="1:39" x14ac:dyDescent="0.15">
      <c r="A26" s="103" t="s">
        <v>116</v>
      </c>
      <c r="B26" s="103">
        <v>1</v>
      </c>
      <c r="C26" s="67"/>
      <c r="D26" s="67"/>
      <c r="E26" s="67"/>
      <c r="F26" s="67"/>
      <c r="G26" s="71"/>
      <c r="H26" s="71">
        <f t="shared" si="0"/>
        <v>0</v>
      </c>
      <c r="I26" s="89" t="str">
        <f t="shared" si="1"/>
        <v>No Data Entered</v>
      </c>
      <c r="K26" s="103" t="s">
        <v>116</v>
      </c>
      <c r="L26" s="103">
        <v>1</v>
      </c>
      <c r="M26" s="67"/>
      <c r="N26" s="67"/>
      <c r="O26" s="67"/>
      <c r="P26" s="67"/>
      <c r="Q26" s="71"/>
      <c r="R26" s="71">
        <f t="shared" si="2"/>
        <v>0</v>
      </c>
      <c r="S26" s="89" t="str">
        <f t="shared" si="3"/>
        <v>No Data Entered</v>
      </c>
      <c r="U26" s="103" t="s">
        <v>116</v>
      </c>
      <c r="V26" s="103">
        <v>1</v>
      </c>
      <c r="W26" s="67"/>
      <c r="X26" s="67"/>
      <c r="Y26" s="67"/>
      <c r="Z26" s="67"/>
      <c r="AA26" s="71"/>
      <c r="AB26" s="71">
        <f t="shared" si="4"/>
        <v>0</v>
      </c>
      <c r="AC26" s="89" t="str">
        <f t="shared" si="5"/>
        <v>No Data Entered</v>
      </c>
      <c r="AE26" s="103" t="s">
        <v>116</v>
      </c>
      <c r="AF26" s="103">
        <v>1</v>
      </c>
      <c r="AG26" s="67"/>
      <c r="AH26" s="67"/>
      <c r="AI26" s="67"/>
      <c r="AJ26" s="67"/>
      <c r="AK26" s="71"/>
      <c r="AL26" s="71">
        <f t="shared" si="6"/>
        <v>0</v>
      </c>
      <c r="AM26" s="89" t="str">
        <f t="shared" si="7"/>
        <v>No Data Entered</v>
      </c>
    </row>
    <row r="27" spans="1:39" x14ac:dyDescent="0.15">
      <c r="A27" s="57"/>
      <c r="B27" s="57">
        <v>2</v>
      </c>
      <c r="C27" s="1"/>
      <c r="D27" s="1"/>
      <c r="E27" s="1"/>
      <c r="F27" s="1"/>
      <c r="G27" s="34"/>
      <c r="H27" s="34">
        <f t="shared" si="0"/>
        <v>0</v>
      </c>
      <c r="I27" s="76" t="str">
        <f t="shared" si="1"/>
        <v>No Data Entered</v>
      </c>
      <c r="K27" s="57"/>
      <c r="L27" s="57">
        <v>2</v>
      </c>
      <c r="M27" s="1"/>
      <c r="N27" s="1"/>
      <c r="O27" s="1"/>
      <c r="P27" s="1"/>
      <c r="Q27" s="34"/>
      <c r="R27" s="34">
        <f t="shared" si="2"/>
        <v>0</v>
      </c>
      <c r="S27" s="76" t="str">
        <f t="shared" si="3"/>
        <v>No Data Entered</v>
      </c>
      <c r="U27" s="57"/>
      <c r="V27" s="57">
        <v>2</v>
      </c>
      <c r="W27" s="1"/>
      <c r="X27" s="1"/>
      <c r="Y27" s="1"/>
      <c r="Z27" s="1"/>
      <c r="AA27" s="34"/>
      <c r="AB27" s="34">
        <f t="shared" si="4"/>
        <v>0</v>
      </c>
      <c r="AC27" s="76" t="str">
        <f t="shared" si="5"/>
        <v>No Data Entered</v>
      </c>
      <c r="AE27" s="57"/>
      <c r="AF27" s="57">
        <v>2</v>
      </c>
      <c r="AG27" s="1"/>
      <c r="AH27" s="1"/>
      <c r="AI27" s="1"/>
      <c r="AJ27" s="1"/>
      <c r="AK27" s="34"/>
      <c r="AL27" s="34">
        <f t="shared" si="6"/>
        <v>0</v>
      </c>
      <c r="AM27" s="76" t="str">
        <f t="shared" si="7"/>
        <v>No Data Entered</v>
      </c>
    </row>
    <row r="28" spans="1:39" x14ac:dyDescent="0.15">
      <c r="A28" s="103" t="s">
        <v>117</v>
      </c>
      <c r="B28" s="103">
        <v>1</v>
      </c>
      <c r="C28" s="67"/>
      <c r="D28" s="67"/>
      <c r="E28" s="67"/>
      <c r="F28" s="67"/>
      <c r="G28" s="71"/>
      <c r="H28" s="71">
        <f t="shared" si="0"/>
        <v>0</v>
      </c>
      <c r="I28" s="89" t="str">
        <f t="shared" si="1"/>
        <v>No Data Entered</v>
      </c>
      <c r="K28" s="103" t="s">
        <v>117</v>
      </c>
      <c r="L28" s="103">
        <v>1</v>
      </c>
      <c r="M28" s="67"/>
      <c r="N28" s="67"/>
      <c r="O28" s="67"/>
      <c r="P28" s="67"/>
      <c r="Q28" s="71"/>
      <c r="R28" s="71">
        <f t="shared" si="2"/>
        <v>0</v>
      </c>
      <c r="S28" s="89" t="str">
        <f t="shared" si="3"/>
        <v>No Data Entered</v>
      </c>
      <c r="U28" s="103" t="s">
        <v>117</v>
      </c>
      <c r="V28" s="103">
        <v>1</v>
      </c>
      <c r="W28" s="67"/>
      <c r="X28" s="67"/>
      <c r="Y28" s="67"/>
      <c r="Z28" s="67"/>
      <c r="AA28" s="71"/>
      <c r="AB28" s="71">
        <f t="shared" si="4"/>
        <v>0</v>
      </c>
      <c r="AC28" s="89" t="str">
        <f t="shared" si="5"/>
        <v>No Data Entered</v>
      </c>
      <c r="AE28" s="103" t="s">
        <v>117</v>
      </c>
      <c r="AF28" s="103">
        <v>1</v>
      </c>
      <c r="AG28" s="67"/>
      <c r="AH28" s="67"/>
      <c r="AI28" s="67"/>
      <c r="AJ28" s="67"/>
      <c r="AK28" s="71"/>
      <c r="AL28" s="71">
        <f t="shared" si="6"/>
        <v>0</v>
      </c>
      <c r="AM28" s="89" t="str">
        <f t="shared" si="7"/>
        <v>No Data Entered</v>
      </c>
    </row>
    <row r="29" spans="1:39" x14ac:dyDescent="0.15">
      <c r="A29" s="57"/>
      <c r="B29" s="57">
        <v>2</v>
      </c>
      <c r="C29" s="1"/>
      <c r="D29" s="1"/>
      <c r="E29" s="1"/>
      <c r="F29" s="1"/>
      <c r="G29" s="34"/>
      <c r="H29" s="34">
        <f t="shared" si="0"/>
        <v>0</v>
      </c>
      <c r="I29" s="76" t="str">
        <f t="shared" si="1"/>
        <v>No Data Entered</v>
      </c>
      <c r="K29" s="57"/>
      <c r="L29" s="57">
        <v>2</v>
      </c>
      <c r="M29" s="1"/>
      <c r="N29" s="1"/>
      <c r="O29" s="1"/>
      <c r="P29" s="1"/>
      <c r="Q29" s="34"/>
      <c r="R29" s="34">
        <f t="shared" si="2"/>
        <v>0</v>
      </c>
      <c r="S29" s="76" t="str">
        <f t="shared" si="3"/>
        <v>No Data Entered</v>
      </c>
      <c r="U29" s="57"/>
      <c r="V29" s="57">
        <v>2</v>
      </c>
      <c r="W29" s="1"/>
      <c r="X29" s="1"/>
      <c r="Y29" s="1"/>
      <c r="Z29" s="1"/>
      <c r="AA29" s="34"/>
      <c r="AB29" s="34">
        <f t="shared" si="4"/>
        <v>0</v>
      </c>
      <c r="AC29" s="76" t="str">
        <f t="shared" si="5"/>
        <v>No Data Entered</v>
      </c>
      <c r="AE29" s="57"/>
      <c r="AF29" s="57">
        <v>2</v>
      </c>
      <c r="AG29" s="1"/>
      <c r="AH29" s="1"/>
      <c r="AI29" s="1"/>
      <c r="AJ29" s="1"/>
      <c r="AK29" s="34"/>
      <c r="AL29" s="34">
        <f t="shared" si="6"/>
        <v>0</v>
      </c>
      <c r="AM29" s="76" t="str">
        <f t="shared" si="7"/>
        <v>No Data Entered</v>
      </c>
    </row>
    <row r="30" spans="1:39" x14ac:dyDescent="0.15">
      <c r="A30" s="57"/>
      <c r="B30" s="57">
        <v>3</v>
      </c>
      <c r="C30" s="1"/>
      <c r="D30" s="1"/>
      <c r="E30" s="1"/>
      <c r="F30" s="1"/>
      <c r="G30" s="34"/>
      <c r="H30" s="34">
        <f t="shared" si="0"/>
        <v>0</v>
      </c>
      <c r="I30" s="76" t="str">
        <f t="shared" si="1"/>
        <v>No Data Entered</v>
      </c>
      <c r="K30" s="57"/>
      <c r="L30" s="57">
        <v>3</v>
      </c>
      <c r="M30" s="1"/>
      <c r="N30" s="1"/>
      <c r="O30" s="1"/>
      <c r="P30" s="1"/>
      <c r="Q30" s="34"/>
      <c r="R30" s="34">
        <f t="shared" si="2"/>
        <v>0</v>
      </c>
      <c r="S30" s="76" t="str">
        <f t="shared" si="3"/>
        <v>No Data Entered</v>
      </c>
      <c r="U30" s="57"/>
      <c r="V30" s="57">
        <v>3</v>
      </c>
      <c r="W30" s="1"/>
      <c r="X30" s="1"/>
      <c r="Y30" s="1"/>
      <c r="Z30" s="1"/>
      <c r="AA30" s="34"/>
      <c r="AB30" s="34">
        <f t="shared" si="4"/>
        <v>0</v>
      </c>
      <c r="AC30" s="76" t="str">
        <f t="shared" si="5"/>
        <v>No Data Entered</v>
      </c>
      <c r="AE30" s="57"/>
      <c r="AF30" s="57">
        <v>3</v>
      </c>
      <c r="AG30" s="1"/>
      <c r="AH30" s="1"/>
      <c r="AI30" s="1"/>
      <c r="AJ30" s="1"/>
      <c r="AK30" s="34"/>
      <c r="AL30" s="34">
        <f t="shared" si="6"/>
        <v>0</v>
      </c>
      <c r="AM30" s="76" t="str">
        <f t="shared" si="7"/>
        <v>No Data Entered</v>
      </c>
    </row>
    <row r="31" spans="1:39" x14ac:dyDescent="0.15">
      <c r="A31" s="103" t="s">
        <v>118</v>
      </c>
      <c r="B31" s="103">
        <v>1</v>
      </c>
      <c r="C31" s="67"/>
      <c r="D31" s="67"/>
      <c r="E31" s="67"/>
      <c r="F31" s="67"/>
      <c r="G31" s="71"/>
      <c r="H31" s="71">
        <f t="shared" si="0"/>
        <v>0</v>
      </c>
      <c r="I31" s="89" t="str">
        <f t="shared" si="1"/>
        <v>No Data Entered</v>
      </c>
      <c r="K31" s="103" t="s">
        <v>118</v>
      </c>
      <c r="L31" s="103">
        <v>1</v>
      </c>
      <c r="M31" s="67"/>
      <c r="N31" s="67"/>
      <c r="O31" s="67"/>
      <c r="P31" s="67"/>
      <c r="Q31" s="71"/>
      <c r="R31" s="71">
        <f t="shared" si="2"/>
        <v>0</v>
      </c>
      <c r="S31" s="89" t="str">
        <f t="shared" si="3"/>
        <v>No Data Entered</v>
      </c>
      <c r="U31" s="103" t="s">
        <v>118</v>
      </c>
      <c r="V31" s="103">
        <v>1</v>
      </c>
      <c r="W31" s="67"/>
      <c r="X31" s="67"/>
      <c r="Y31" s="67"/>
      <c r="Z31" s="67"/>
      <c r="AA31" s="71"/>
      <c r="AB31" s="71">
        <f t="shared" si="4"/>
        <v>0</v>
      </c>
      <c r="AC31" s="89" t="str">
        <f t="shared" si="5"/>
        <v>No Data Entered</v>
      </c>
      <c r="AE31" s="103" t="s">
        <v>118</v>
      </c>
      <c r="AF31" s="103">
        <v>1</v>
      </c>
      <c r="AG31" s="67"/>
      <c r="AH31" s="67"/>
      <c r="AI31" s="67"/>
      <c r="AJ31" s="67"/>
      <c r="AK31" s="71"/>
      <c r="AL31" s="71">
        <f t="shared" si="6"/>
        <v>0</v>
      </c>
      <c r="AM31" s="89" t="str">
        <f t="shared" si="7"/>
        <v>No Data Entered</v>
      </c>
    </row>
    <row r="32" spans="1:39" x14ac:dyDescent="0.15">
      <c r="A32" s="57"/>
      <c r="B32" s="57">
        <v>2</v>
      </c>
      <c r="C32" s="1"/>
      <c r="D32" s="1"/>
      <c r="E32" s="1"/>
      <c r="F32" s="1"/>
      <c r="G32" s="34"/>
      <c r="H32" s="34">
        <f t="shared" si="0"/>
        <v>0</v>
      </c>
      <c r="I32" s="76" t="str">
        <f t="shared" si="1"/>
        <v>No Data Entered</v>
      </c>
      <c r="K32" s="57"/>
      <c r="L32" s="57">
        <v>2</v>
      </c>
      <c r="M32" s="1"/>
      <c r="N32" s="1"/>
      <c r="O32" s="1"/>
      <c r="P32" s="1"/>
      <c r="Q32" s="34"/>
      <c r="R32" s="34">
        <f t="shared" si="2"/>
        <v>0</v>
      </c>
      <c r="S32" s="76" t="str">
        <f t="shared" si="3"/>
        <v>No Data Entered</v>
      </c>
      <c r="U32" s="57"/>
      <c r="V32" s="57">
        <v>2</v>
      </c>
      <c r="W32" s="1"/>
      <c r="X32" s="1"/>
      <c r="Y32" s="1"/>
      <c r="Z32" s="1"/>
      <c r="AA32" s="34"/>
      <c r="AB32" s="34">
        <f t="shared" si="4"/>
        <v>0</v>
      </c>
      <c r="AC32" s="76" t="str">
        <f t="shared" si="5"/>
        <v>No Data Entered</v>
      </c>
      <c r="AE32" s="57"/>
      <c r="AF32" s="57">
        <v>2</v>
      </c>
      <c r="AG32" s="1"/>
      <c r="AH32" s="1"/>
      <c r="AI32" s="1"/>
      <c r="AJ32" s="1"/>
      <c r="AK32" s="34"/>
      <c r="AL32" s="34">
        <f t="shared" si="6"/>
        <v>0</v>
      </c>
      <c r="AM32" s="76" t="str">
        <f t="shared" si="7"/>
        <v>No Data Entered</v>
      </c>
    </row>
    <row r="33" spans="1:39" x14ac:dyDescent="0.15">
      <c r="A33" s="104"/>
      <c r="B33" s="104">
        <v>3</v>
      </c>
      <c r="C33" s="69"/>
      <c r="D33" s="69"/>
      <c r="E33" s="69"/>
      <c r="F33" s="69"/>
      <c r="G33" s="70"/>
      <c r="H33" s="70">
        <f t="shared" ref="H33" si="8">SUMIF(C33:G33,"&lt;=3")</f>
        <v>0</v>
      </c>
      <c r="I33" s="77" t="str">
        <f t="shared" si="1"/>
        <v>No Data Entered</v>
      </c>
      <c r="K33" s="104"/>
      <c r="L33" s="104">
        <v>3</v>
      </c>
      <c r="M33" s="69"/>
      <c r="N33" s="69"/>
      <c r="O33" s="69"/>
      <c r="P33" s="69"/>
      <c r="Q33" s="70"/>
      <c r="R33" s="70">
        <f t="shared" si="2"/>
        <v>0</v>
      </c>
      <c r="S33" s="77" t="str">
        <f t="shared" si="3"/>
        <v>No Data Entered</v>
      </c>
      <c r="U33" s="104"/>
      <c r="V33" s="104">
        <v>3</v>
      </c>
      <c r="W33" s="69"/>
      <c r="X33" s="69"/>
      <c r="Y33" s="69"/>
      <c r="Z33" s="69"/>
      <c r="AA33" s="70"/>
      <c r="AB33" s="70">
        <f t="shared" si="4"/>
        <v>0</v>
      </c>
      <c r="AC33" s="77" t="str">
        <f t="shared" si="5"/>
        <v>No Data Entered</v>
      </c>
      <c r="AE33" s="104"/>
      <c r="AF33" s="104">
        <v>3</v>
      </c>
      <c r="AG33" s="69"/>
      <c r="AH33" s="69"/>
      <c r="AI33" s="69"/>
      <c r="AJ33" s="69"/>
      <c r="AK33" s="70"/>
      <c r="AL33" s="70">
        <f t="shared" si="6"/>
        <v>0</v>
      </c>
      <c r="AM33" s="77" t="str">
        <f t="shared" si="7"/>
        <v>No Data Entered</v>
      </c>
    </row>
    <row r="34" spans="1:39" x14ac:dyDescent="0.15">
      <c r="B34" s="65"/>
      <c r="C34" s="65"/>
      <c r="D34" s="65"/>
      <c r="E34" s="65"/>
      <c r="F34" s="65"/>
      <c r="I34" s="105"/>
      <c r="L34" s="65"/>
      <c r="M34" s="65"/>
      <c r="N34" s="65"/>
      <c r="O34" s="65"/>
      <c r="P34" s="65"/>
      <c r="S34" s="105"/>
      <c r="V34" s="65"/>
      <c r="W34" s="65"/>
      <c r="X34" s="65"/>
      <c r="Y34" s="65"/>
      <c r="Z34" s="65"/>
      <c r="AC34" s="105"/>
      <c r="AF34" s="65"/>
      <c r="AG34" s="65"/>
      <c r="AH34" s="65"/>
      <c r="AI34" s="65"/>
      <c r="AJ34" s="65"/>
      <c r="AM34" s="105"/>
    </row>
    <row r="35" spans="1:39" x14ac:dyDescent="0.15">
      <c r="A35" s="86"/>
      <c r="B35" s="229" t="s">
        <v>119</v>
      </c>
      <c r="C35" s="230"/>
      <c r="D35" s="230"/>
      <c r="E35" s="230"/>
      <c r="F35" s="230"/>
      <c r="G35" s="231"/>
      <c r="H35" s="86"/>
      <c r="I35" s="86"/>
      <c r="K35" s="86"/>
      <c r="L35" s="229" t="s">
        <v>119</v>
      </c>
      <c r="M35" s="230"/>
      <c r="N35" s="230"/>
      <c r="O35" s="230"/>
      <c r="P35" s="230"/>
      <c r="Q35" s="231"/>
      <c r="R35" s="86"/>
      <c r="S35" s="86"/>
      <c r="U35" s="86"/>
      <c r="V35" s="229" t="s">
        <v>119</v>
      </c>
      <c r="W35" s="230"/>
      <c r="X35" s="230"/>
      <c r="Y35" s="230"/>
      <c r="Z35" s="230"/>
      <c r="AA35" s="231"/>
      <c r="AB35" s="86"/>
      <c r="AC35" s="86"/>
      <c r="AE35" s="86"/>
      <c r="AF35" s="229" t="s">
        <v>119</v>
      </c>
      <c r="AG35" s="230"/>
      <c r="AH35" s="230"/>
      <c r="AI35" s="230"/>
      <c r="AJ35" s="230"/>
      <c r="AK35" s="231"/>
      <c r="AL35" s="86"/>
      <c r="AM35" s="86"/>
    </row>
    <row r="36" spans="1:39" x14ac:dyDescent="0.15">
      <c r="B36" s="85" t="s">
        <v>120</v>
      </c>
      <c r="C36" s="90">
        <f>IFERROR((SUMIF(C7:C10,"&lt;=3")),"No Data Entered")</f>
        <v>0</v>
      </c>
      <c r="D36" s="90">
        <f t="shared" ref="D36:G36" si="9">IFERROR((SUMIF(D7:D10,"&lt;=3")),"No Data Entered")</f>
        <v>0</v>
      </c>
      <c r="E36" s="90">
        <f t="shared" si="9"/>
        <v>0</v>
      </c>
      <c r="F36" s="90">
        <f t="shared" si="9"/>
        <v>0</v>
      </c>
      <c r="G36" s="91">
        <f t="shared" si="9"/>
        <v>0</v>
      </c>
      <c r="L36" s="85" t="s">
        <v>120</v>
      </c>
      <c r="M36" s="90">
        <f>IFERROR((SUMIF(M7:M10,"&lt;=3")),"No Data Entered")</f>
        <v>0</v>
      </c>
      <c r="N36" s="90">
        <f t="shared" ref="N36:Q36" si="10">IFERROR((SUMIF(N7:N10,"&lt;=3")),"No Data Entered")</f>
        <v>0</v>
      </c>
      <c r="O36" s="90">
        <f t="shared" si="10"/>
        <v>0</v>
      </c>
      <c r="P36" s="90">
        <f t="shared" si="10"/>
        <v>0</v>
      </c>
      <c r="Q36" s="91">
        <f t="shared" si="10"/>
        <v>0</v>
      </c>
      <c r="V36" s="85" t="s">
        <v>120</v>
      </c>
      <c r="W36" s="90">
        <f>IFERROR((SUMIF(W7:W10,"&lt;=3")),"No Data Entered")</f>
        <v>0</v>
      </c>
      <c r="X36" s="90">
        <f t="shared" ref="X36:AA36" si="11">IFERROR((SUMIF(X7:X10,"&lt;=3")),"No Data Entered")</f>
        <v>0</v>
      </c>
      <c r="Y36" s="90">
        <f t="shared" si="11"/>
        <v>0</v>
      </c>
      <c r="Z36" s="90">
        <f t="shared" si="11"/>
        <v>0</v>
      </c>
      <c r="AA36" s="91">
        <f t="shared" si="11"/>
        <v>0</v>
      </c>
      <c r="AF36" s="85" t="s">
        <v>120</v>
      </c>
      <c r="AG36" s="90">
        <f>IFERROR((SUMIF(AG7:AG10,"&lt;=3")),"No Data Entered")</f>
        <v>0</v>
      </c>
      <c r="AH36" s="90">
        <f t="shared" ref="AH36:AK36" si="12">IFERROR((SUMIF(AH7:AH10,"&lt;=3")),"No Data Entered")</f>
        <v>0</v>
      </c>
      <c r="AI36" s="90">
        <f t="shared" si="12"/>
        <v>0</v>
      </c>
      <c r="AJ36" s="90">
        <f t="shared" si="12"/>
        <v>0</v>
      </c>
      <c r="AK36" s="91">
        <f t="shared" si="12"/>
        <v>0</v>
      </c>
    </row>
    <row r="37" spans="1:39" x14ac:dyDescent="0.15">
      <c r="B37" s="82" t="s">
        <v>121</v>
      </c>
      <c r="C37" s="92" t="str">
        <f>IFERROR((C36/(COUNTIF(C7:C10,"&lt;=3")*3)),"No Data Entered")</f>
        <v>No Data Entered</v>
      </c>
      <c r="D37" s="92" t="str">
        <f t="shared" ref="D37:G37" si="13">IFERROR((D36/(COUNTIF(D7:D10,"&lt;=3")*3)),"No Data Entered")</f>
        <v>No Data Entered</v>
      </c>
      <c r="E37" s="92" t="str">
        <f t="shared" si="13"/>
        <v>No Data Entered</v>
      </c>
      <c r="F37" s="92" t="str">
        <f t="shared" si="13"/>
        <v>No Data Entered</v>
      </c>
      <c r="G37" s="96" t="str">
        <f t="shared" si="13"/>
        <v>No Data Entered</v>
      </c>
      <c r="L37" s="82" t="s">
        <v>121</v>
      </c>
      <c r="M37" s="92" t="str">
        <f>IFERROR((M36/(COUNTIF(M7:M10,"&lt;=3")*3)),"No Data Entered")</f>
        <v>No Data Entered</v>
      </c>
      <c r="N37" s="92" t="str">
        <f t="shared" ref="N37" si="14">IFERROR((N36/(COUNTIF(N7:N10,"&lt;=3")*3)),"No Data Entered")</f>
        <v>No Data Entered</v>
      </c>
      <c r="O37" s="92" t="str">
        <f t="shared" ref="O37" si="15">IFERROR((O36/(COUNTIF(O7:O10,"&lt;=3")*3)),"No Data Entered")</f>
        <v>No Data Entered</v>
      </c>
      <c r="P37" s="92" t="str">
        <f t="shared" ref="P37" si="16">IFERROR((P36/(COUNTIF(P7:P10,"&lt;=3")*3)),"No Data Entered")</f>
        <v>No Data Entered</v>
      </c>
      <c r="Q37" s="96" t="str">
        <f t="shared" ref="Q37" si="17">IFERROR((Q36/(COUNTIF(Q7:Q10,"&lt;=3")*3)),"No Data Entered")</f>
        <v>No Data Entered</v>
      </c>
      <c r="V37" s="82" t="s">
        <v>121</v>
      </c>
      <c r="W37" s="92" t="str">
        <f>IFERROR((W36/(COUNTIF(W7:W10,"&lt;=3")*3)),"No Data Entered")</f>
        <v>No Data Entered</v>
      </c>
      <c r="X37" s="92" t="str">
        <f t="shared" ref="X37" si="18">IFERROR((X36/(COUNTIF(X7:X10,"&lt;=3")*3)),"No Data Entered")</f>
        <v>No Data Entered</v>
      </c>
      <c r="Y37" s="92" t="str">
        <f t="shared" ref="Y37" si="19">IFERROR((Y36/(COUNTIF(Y7:Y10,"&lt;=3")*3)),"No Data Entered")</f>
        <v>No Data Entered</v>
      </c>
      <c r="Z37" s="92" t="str">
        <f t="shared" ref="Z37" si="20">IFERROR((Z36/(COUNTIF(Z7:Z10,"&lt;=3")*3)),"No Data Entered")</f>
        <v>No Data Entered</v>
      </c>
      <c r="AA37" s="96" t="str">
        <f t="shared" ref="AA37" si="21">IFERROR((AA36/(COUNTIF(AA7:AA10,"&lt;=3")*3)),"No Data Entered")</f>
        <v>No Data Entered</v>
      </c>
      <c r="AF37" s="82" t="s">
        <v>121</v>
      </c>
      <c r="AG37" s="92" t="str">
        <f>IFERROR((AG36/(COUNTIF(AG7:AG10,"&lt;=3")*3)),"No Data Entered")</f>
        <v>No Data Entered</v>
      </c>
      <c r="AH37" s="92" t="str">
        <f t="shared" ref="AH37" si="22">IFERROR((AH36/(COUNTIF(AH7:AH10,"&lt;=3")*3)),"No Data Entered")</f>
        <v>No Data Entered</v>
      </c>
      <c r="AI37" s="92" t="str">
        <f t="shared" ref="AI37" si="23">IFERROR((AI36/(COUNTIF(AI7:AI10,"&lt;=3")*3)),"No Data Entered")</f>
        <v>No Data Entered</v>
      </c>
      <c r="AJ37" s="92" t="str">
        <f t="shared" ref="AJ37" si="24">IFERROR((AJ36/(COUNTIF(AJ7:AJ10,"&lt;=3")*3)),"No Data Entered")</f>
        <v>No Data Entered</v>
      </c>
      <c r="AK37" s="96" t="str">
        <f t="shared" ref="AK37" si="25">IFERROR((AK36/(COUNTIF(AK7:AK10,"&lt;=3")*3)),"No Data Entered")</f>
        <v>No Data Entered</v>
      </c>
    </row>
    <row r="38" spans="1:39" x14ac:dyDescent="0.15">
      <c r="B38" s="81" t="s">
        <v>122</v>
      </c>
      <c r="C38" s="93">
        <f>IFERROR((SUMIF(C11:C15,"&lt;=3")),"No Data Entered")</f>
        <v>0</v>
      </c>
      <c r="D38" s="93">
        <f t="shared" ref="D38:G38" si="26">IFERROR((SUMIF(D11:D15,"&lt;=3")),"No Data Entered")</f>
        <v>0</v>
      </c>
      <c r="E38" s="93">
        <f t="shared" si="26"/>
        <v>0</v>
      </c>
      <c r="F38" s="93">
        <f t="shared" si="26"/>
        <v>0</v>
      </c>
      <c r="G38" s="94">
        <f t="shared" si="26"/>
        <v>0</v>
      </c>
      <c r="L38" s="81" t="s">
        <v>122</v>
      </c>
      <c r="M38" s="93">
        <f>IFERROR((SUMIF(M11:M15,"&lt;=3")),"No Data Entered")</f>
        <v>0</v>
      </c>
      <c r="N38" s="93">
        <f t="shared" ref="N38:Q38" si="27">IFERROR((SUMIF(N11:N15,"&lt;=3")),"No Data Entered")</f>
        <v>0</v>
      </c>
      <c r="O38" s="93">
        <f t="shared" si="27"/>
        <v>0</v>
      </c>
      <c r="P38" s="93">
        <f t="shared" si="27"/>
        <v>0</v>
      </c>
      <c r="Q38" s="94">
        <f t="shared" si="27"/>
        <v>0</v>
      </c>
      <c r="V38" s="81" t="s">
        <v>122</v>
      </c>
      <c r="W38" s="93">
        <f>IFERROR((SUMIF(W11:W15,"&lt;=3")),"No Data Entered")</f>
        <v>0</v>
      </c>
      <c r="X38" s="93">
        <f t="shared" ref="X38:AA38" si="28">IFERROR((SUMIF(X11:X15,"&lt;=3")),"No Data Entered")</f>
        <v>0</v>
      </c>
      <c r="Y38" s="93">
        <f t="shared" si="28"/>
        <v>0</v>
      </c>
      <c r="Z38" s="93">
        <f t="shared" si="28"/>
        <v>0</v>
      </c>
      <c r="AA38" s="94">
        <f t="shared" si="28"/>
        <v>0</v>
      </c>
      <c r="AF38" s="81" t="s">
        <v>122</v>
      </c>
      <c r="AG38" s="93">
        <f>IFERROR((SUMIF(AG11:AG15,"&lt;=3")),"No Data Entered")</f>
        <v>0</v>
      </c>
      <c r="AH38" s="93">
        <f t="shared" ref="AH38:AK38" si="29">IFERROR((SUMIF(AH11:AH15,"&lt;=3")),"No Data Entered")</f>
        <v>0</v>
      </c>
      <c r="AI38" s="93">
        <f t="shared" si="29"/>
        <v>0</v>
      </c>
      <c r="AJ38" s="93">
        <f t="shared" si="29"/>
        <v>0</v>
      </c>
      <c r="AK38" s="94">
        <f t="shared" si="29"/>
        <v>0</v>
      </c>
    </row>
    <row r="39" spans="1:39" x14ac:dyDescent="0.15">
      <c r="B39" s="68" t="s">
        <v>123</v>
      </c>
      <c r="C39" s="95" t="str">
        <f>IFERROR((C38/(COUNTIF(C11:C15,"&lt;=3")*3)),"No Data Entered")</f>
        <v>No Data Entered</v>
      </c>
      <c r="D39" s="95" t="str">
        <f t="shared" ref="D39:G39" si="30">IFERROR((D38/(COUNTIF(D11:D15,"&lt;=3")*3)),"No Data Entered")</f>
        <v>No Data Entered</v>
      </c>
      <c r="E39" s="95" t="str">
        <f t="shared" si="30"/>
        <v>No Data Entered</v>
      </c>
      <c r="F39" s="95" t="str">
        <f t="shared" si="30"/>
        <v>No Data Entered</v>
      </c>
      <c r="G39" s="76" t="str">
        <f t="shared" si="30"/>
        <v>No Data Entered</v>
      </c>
      <c r="L39" s="68" t="s">
        <v>123</v>
      </c>
      <c r="M39" s="95" t="str">
        <f>IFERROR((M38/(COUNTIF(M11:M15,"&lt;=3")*3)),"No Data Entered")</f>
        <v>No Data Entered</v>
      </c>
      <c r="N39" s="95" t="str">
        <f t="shared" ref="N39" si="31">IFERROR((N38/(COUNTIF(N11:N15,"&lt;=3")*3)),"No Data Entered")</f>
        <v>No Data Entered</v>
      </c>
      <c r="O39" s="95" t="str">
        <f t="shared" ref="O39" si="32">IFERROR((O38/(COUNTIF(O11:O15,"&lt;=3")*3)),"No Data Entered")</f>
        <v>No Data Entered</v>
      </c>
      <c r="P39" s="95" t="str">
        <f t="shared" ref="P39" si="33">IFERROR((P38/(COUNTIF(P11:P15,"&lt;=3")*3)),"No Data Entered")</f>
        <v>No Data Entered</v>
      </c>
      <c r="Q39" s="76" t="str">
        <f t="shared" ref="Q39" si="34">IFERROR((Q38/(COUNTIF(Q11:Q15,"&lt;=3")*3)),"No Data Entered")</f>
        <v>No Data Entered</v>
      </c>
      <c r="V39" s="68" t="s">
        <v>123</v>
      </c>
      <c r="W39" s="95" t="str">
        <f>IFERROR((W38/(COUNTIF(W11:W15,"&lt;=3")*3)),"No Data Entered")</f>
        <v>No Data Entered</v>
      </c>
      <c r="X39" s="95" t="str">
        <f t="shared" ref="X39" si="35">IFERROR((X38/(COUNTIF(X11:X15,"&lt;=3")*3)),"No Data Entered")</f>
        <v>No Data Entered</v>
      </c>
      <c r="Y39" s="95" t="str">
        <f t="shared" ref="Y39" si="36">IFERROR((Y38/(COUNTIF(Y11:Y15,"&lt;=3")*3)),"No Data Entered")</f>
        <v>No Data Entered</v>
      </c>
      <c r="Z39" s="95" t="str">
        <f t="shared" ref="Z39" si="37">IFERROR((Z38/(COUNTIF(Z11:Z15,"&lt;=3")*3)),"No Data Entered")</f>
        <v>No Data Entered</v>
      </c>
      <c r="AA39" s="76" t="str">
        <f t="shared" ref="AA39" si="38">IFERROR((AA38/(COUNTIF(AA11:AA15,"&lt;=3")*3)),"No Data Entered")</f>
        <v>No Data Entered</v>
      </c>
      <c r="AF39" s="68" t="s">
        <v>123</v>
      </c>
      <c r="AG39" s="95" t="str">
        <f>IFERROR((AG38/(COUNTIF(AG11:AG15,"&lt;=3")*3)),"No Data Entered")</f>
        <v>No Data Entered</v>
      </c>
      <c r="AH39" s="95" t="str">
        <f t="shared" ref="AH39" si="39">IFERROR((AH38/(COUNTIF(AH11:AH15,"&lt;=3")*3)),"No Data Entered")</f>
        <v>No Data Entered</v>
      </c>
      <c r="AI39" s="95" t="str">
        <f t="shared" ref="AI39" si="40">IFERROR((AI38/(COUNTIF(AI11:AI15,"&lt;=3")*3)),"No Data Entered")</f>
        <v>No Data Entered</v>
      </c>
      <c r="AJ39" s="95" t="str">
        <f t="shared" ref="AJ39" si="41">IFERROR((AJ38/(COUNTIF(AJ11:AJ15,"&lt;=3")*3)),"No Data Entered")</f>
        <v>No Data Entered</v>
      </c>
      <c r="AK39" s="76" t="str">
        <f t="shared" ref="AK39" si="42">IFERROR((AK38/(COUNTIF(AK11:AK15,"&lt;=3")*3)),"No Data Entered")</f>
        <v>No Data Entered</v>
      </c>
    </row>
    <row r="40" spans="1:39" x14ac:dyDescent="0.15">
      <c r="B40" s="64" t="s">
        <v>124</v>
      </c>
      <c r="C40" s="90">
        <f>IFERROR(SUMIF(C16:C22,"&lt;=3"),"No Data Entered")</f>
        <v>0</v>
      </c>
      <c r="D40" s="90">
        <f t="shared" ref="D40:G40" si="43">IFERROR(SUMIF(D16:D22,"&lt;=3"),"No Data Entered")</f>
        <v>0</v>
      </c>
      <c r="E40" s="90">
        <f t="shared" si="43"/>
        <v>0</v>
      </c>
      <c r="F40" s="90">
        <f t="shared" si="43"/>
        <v>0</v>
      </c>
      <c r="G40" s="91">
        <f t="shared" si="43"/>
        <v>0</v>
      </c>
      <c r="L40" s="64" t="s">
        <v>124</v>
      </c>
      <c r="M40" s="90">
        <f>IFERROR(SUMIF(M16:M22,"&lt;=3"),"No Data Entered")</f>
        <v>0</v>
      </c>
      <c r="N40" s="90">
        <f t="shared" ref="N40:Q40" si="44">IFERROR(SUMIF(N16:N22,"&lt;=3"),"No Data Entered")</f>
        <v>0</v>
      </c>
      <c r="O40" s="90">
        <f t="shared" si="44"/>
        <v>0</v>
      </c>
      <c r="P40" s="90">
        <f t="shared" si="44"/>
        <v>0</v>
      </c>
      <c r="Q40" s="91">
        <f t="shared" si="44"/>
        <v>0</v>
      </c>
      <c r="V40" s="64" t="s">
        <v>124</v>
      </c>
      <c r="W40" s="90">
        <f>IFERROR(SUMIF(W16:W22,"&lt;=3"),"No Data Entered")</f>
        <v>0</v>
      </c>
      <c r="X40" s="90">
        <f t="shared" ref="X40:AA40" si="45">IFERROR(SUMIF(X16:X22,"&lt;=3"),"No Data Entered")</f>
        <v>0</v>
      </c>
      <c r="Y40" s="90">
        <f t="shared" si="45"/>
        <v>0</v>
      </c>
      <c r="Z40" s="90">
        <f t="shared" si="45"/>
        <v>0</v>
      </c>
      <c r="AA40" s="91">
        <f t="shared" si="45"/>
        <v>0</v>
      </c>
      <c r="AF40" s="64" t="s">
        <v>124</v>
      </c>
      <c r="AG40" s="90">
        <f>IFERROR(SUMIF(AG16:AG22,"&lt;=3"),"No Data Entered")</f>
        <v>0</v>
      </c>
      <c r="AH40" s="90">
        <f t="shared" ref="AH40:AK40" si="46">IFERROR(SUMIF(AH16:AH22,"&lt;=3"),"No Data Entered")</f>
        <v>0</v>
      </c>
      <c r="AI40" s="90">
        <f t="shared" si="46"/>
        <v>0</v>
      </c>
      <c r="AJ40" s="90">
        <f t="shared" si="46"/>
        <v>0</v>
      </c>
      <c r="AK40" s="91">
        <f t="shared" si="46"/>
        <v>0</v>
      </c>
    </row>
    <row r="41" spans="1:39" x14ac:dyDescent="0.15">
      <c r="B41" s="37" t="s">
        <v>125</v>
      </c>
      <c r="C41" s="92" t="str">
        <f>IFERROR((C40/(COUNTIF(C16:C22,"&lt;=3")*3)),"No Data Entered")</f>
        <v>No Data Entered</v>
      </c>
      <c r="D41" s="92" t="str">
        <f t="shared" ref="D41:G41" si="47">IFERROR((D40/(COUNTIF(D16:D22,"&lt;=3")*3)),"No Data Entered")</f>
        <v>No Data Entered</v>
      </c>
      <c r="E41" s="92" t="str">
        <f t="shared" si="47"/>
        <v>No Data Entered</v>
      </c>
      <c r="F41" s="92" t="str">
        <f t="shared" si="47"/>
        <v>No Data Entered</v>
      </c>
      <c r="G41" s="96" t="str">
        <f t="shared" si="47"/>
        <v>No Data Entered</v>
      </c>
      <c r="L41" s="37" t="s">
        <v>125</v>
      </c>
      <c r="M41" s="92" t="str">
        <f>IFERROR((M40/(COUNTIF(M16:M22,"&lt;=3")*3)),"No Data Entered")</f>
        <v>No Data Entered</v>
      </c>
      <c r="N41" s="92" t="str">
        <f t="shared" ref="N41" si="48">IFERROR((N40/(COUNTIF(N16:N22,"&lt;=3")*3)),"No Data Entered")</f>
        <v>No Data Entered</v>
      </c>
      <c r="O41" s="92" t="str">
        <f t="shared" ref="O41" si="49">IFERROR((O40/(COUNTIF(O16:O22,"&lt;=3")*3)),"No Data Entered")</f>
        <v>No Data Entered</v>
      </c>
      <c r="P41" s="92" t="str">
        <f t="shared" ref="P41" si="50">IFERROR((P40/(COUNTIF(P16:P22,"&lt;=3")*3)),"No Data Entered")</f>
        <v>No Data Entered</v>
      </c>
      <c r="Q41" s="96" t="str">
        <f t="shared" ref="Q41" si="51">IFERROR((Q40/(COUNTIF(Q16:Q22,"&lt;=3")*3)),"No Data Entered")</f>
        <v>No Data Entered</v>
      </c>
      <c r="V41" s="37" t="s">
        <v>125</v>
      </c>
      <c r="W41" s="92" t="str">
        <f>IFERROR((W40/(COUNTIF(W16:W22,"&lt;=3")*3)),"No Data Entered")</f>
        <v>No Data Entered</v>
      </c>
      <c r="X41" s="92" t="str">
        <f t="shared" ref="X41" si="52">IFERROR((X40/(COUNTIF(X16:X22,"&lt;=3")*3)),"No Data Entered")</f>
        <v>No Data Entered</v>
      </c>
      <c r="Y41" s="92" t="str">
        <f t="shared" ref="Y41" si="53">IFERROR((Y40/(COUNTIF(Y16:Y22,"&lt;=3")*3)),"No Data Entered")</f>
        <v>No Data Entered</v>
      </c>
      <c r="Z41" s="92" t="str">
        <f t="shared" ref="Z41" si="54">IFERROR((Z40/(COUNTIF(Z16:Z22,"&lt;=3")*3)),"No Data Entered")</f>
        <v>No Data Entered</v>
      </c>
      <c r="AA41" s="96" t="str">
        <f t="shared" ref="AA41" si="55">IFERROR((AA40/(COUNTIF(AA16:AA22,"&lt;=3")*3)),"No Data Entered")</f>
        <v>No Data Entered</v>
      </c>
      <c r="AF41" s="37" t="s">
        <v>125</v>
      </c>
      <c r="AG41" s="92" t="str">
        <f>IFERROR((AG40/(COUNTIF(AG16:AG22,"&lt;=3")*3)),"No Data Entered")</f>
        <v>No Data Entered</v>
      </c>
      <c r="AH41" s="92" t="str">
        <f t="shared" ref="AH41" si="56">IFERROR((AH40/(COUNTIF(AH16:AH22,"&lt;=3")*3)),"No Data Entered")</f>
        <v>No Data Entered</v>
      </c>
      <c r="AI41" s="92" t="str">
        <f t="shared" ref="AI41" si="57">IFERROR((AI40/(COUNTIF(AI16:AI22,"&lt;=3")*3)),"No Data Entered")</f>
        <v>No Data Entered</v>
      </c>
      <c r="AJ41" s="92" t="str">
        <f t="shared" ref="AJ41" si="58">IFERROR((AJ40/(COUNTIF(AJ16:AJ22,"&lt;=3")*3)),"No Data Entered")</f>
        <v>No Data Entered</v>
      </c>
      <c r="AK41" s="96" t="str">
        <f t="shared" ref="AK41" si="59">IFERROR((AK40/(COUNTIF(AK16:AK22,"&lt;=3")*3)),"No Data Entered")</f>
        <v>No Data Entered</v>
      </c>
    </row>
    <row r="42" spans="1:39" x14ac:dyDescent="0.15">
      <c r="B42" s="81" t="s">
        <v>126</v>
      </c>
      <c r="C42" s="93">
        <f>IFERROR((SUMIF(C23:C25,"&lt;=3")),"No Data Entered")</f>
        <v>0</v>
      </c>
      <c r="D42" s="93">
        <f t="shared" ref="D42:G42" si="60">IFERROR((SUMIF(D23:D25,"&lt;=3")),"No Data Entered")</f>
        <v>0</v>
      </c>
      <c r="E42" s="93">
        <f t="shared" si="60"/>
        <v>0</v>
      </c>
      <c r="F42" s="93">
        <f t="shared" si="60"/>
        <v>0</v>
      </c>
      <c r="G42" s="94">
        <f t="shared" si="60"/>
        <v>0</v>
      </c>
      <c r="L42" s="81" t="s">
        <v>126</v>
      </c>
      <c r="M42" s="93">
        <f>IFERROR((SUMIF(M23:M25,"&lt;=3")),"No Data Entered")</f>
        <v>0</v>
      </c>
      <c r="N42" s="93">
        <f t="shared" ref="N42:Q42" si="61">IFERROR((SUMIF(N23:N25,"&lt;=3")),"No Data Entered")</f>
        <v>0</v>
      </c>
      <c r="O42" s="93">
        <f t="shared" si="61"/>
        <v>0</v>
      </c>
      <c r="P42" s="93">
        <f t="shared" si="61"/>
        <v>0</v>
      </c>
      <c r="Q42" s="94">
        <f t="shared" si="61"/>
        <v>0</v>
      </c>
      <c r="V42" s="81" t="s">
        <v>126</v>
      </c>
      <c r="W42" s="93">
        <f>IFERROR((SUMIF(W23:W25,"&lt;=3")),"No Data Entered")</f>
        <v>0</v>
      </c>
      <c r="X42" s="93">
        <f t="shared" ref="X42:AA42" si="62">IFERROR((SUMIF(X23:X25,"&lt;=3")),"No Data Entered")</f>
        <v>0</v>
      </c>
      <c r="Y42" s="93">
        <f t="shared" si="62"/>
        <v>0</v>
      </c>
      <c r="Z42" s="93">
        <f t="shared" si="62"/>
        <v>0</v>
      </c>
      <c r="AA42" s="94">
        <f t="shared" si="62"/>
        <v>0</v>
      </c>
      <c r="AF42" s="81" t="s">
        <v>126</v>
      </c>
      <c r="AG42" s="93">
        <f>IFERROR((SUMIF(AG23:AG25,"&lt;=3")),"No Data Entered")</f>
        <v>0</v>
      </c>
      <c r="AH42" s="93">
        <f t="shared" ref="AH42:AK42" si="63">IFERROR((SUMIF(AH23:AH25,"&lt;=3")),"No Data Entered")</f>
        <v>0</v>
      </c>
      <c r="AI42" s="93">
        <f t="shared" si="63"/>
        <v>0</v>
      </c>
      <c r="AJ42" s="93">
        <f t="shared" si="63"/>
        <v>0</v>
      </c>
      <c r="AK42" s="94">
        <f t="shared" si="63"/>
        <v>0</v>
      </c>
    </row>
    <row r="43" spans="1:39" x14ac:dyDescent="0.15">
      <c r="B43" s="68" t="s">
        <v>127</v>
      </c>
      <c r="C43" s="95" t="str">
        <f>IFERROR((C42/(COUNTIF(C23:C25,"&lt;=3")*3)),"No Data Entered")</f>
        <v>No Data Entered</v>
      </c>
      <c r="D43" s="95" t="str">
        <f t="shared" ref="D43:G43" si="64">IFERROR((D42/(COUNTIF(D23:D25,"&lt;=3")*3)),"No Data Entered")</f>
        <v>No Data Entered</v>
      </c>
      <c r="E43" s="95" t="str">
        <f t="shared" si="64"/>
        <v>No Data Entered</v>
      </c>
      <c r="F43" s="95" t="str">
        <f t="shared" si="64"/>
        <v>No Data Entered</v>
      </c>
      <c r="G43" s="76" t="str">
        <f t="shared" si="64"/>
        <v>No Data Entered</v>
      </c>
      <c r="L43" s="68" t="s">
        <v>127</v>
      </c>
      <c r="M43" s="95" t="str">
        <f>IFERROR((M42/(COUNTIF(M23:M25,"&lt;=3")*3)),"No Data Entered")</f>
        <v>No Data Entered</v>
      </c>
      <c r="N43" s="95" t="str">
        <f t="shared" ref="N43" si="65">IFERROR((N42/(COUNTIF(N23:N25,"&lt;=3")*3)),"No Data Entered")</f>
        <v>No Data Entered</v>
      </c>
      <c r="O43" s="95" t="str">
        <f t="shared" ref="O43" si="66">IFERROR((O42/(COUNTIF(O23:O25,"&lt;=3")*3)),"No Data Entered")</f>
        <v>No Data Entered</v>
      </c>
      <c r="P43" s="95" t="str">
        <f t="shared" ref="P43" si="67">IFERROR((P42/(COUNTIF(P23:P25,"&lt;=3")*3)),"No Data Entered")</f>
        <v>No Data Entered</v>
      </c>
      <c r="Q43" s="76" t="str">
        <f t="shared" ref="Q43" si="68">IFERROR((Q42/(COUNTIF(Q23:Q25,"&lt;=3")*3)),"No Data Entered")</f>
        <v>No Data Entered</v>
      </c>
      <c r="V43" s="68" t="s">
        <v>127</v>
      </c>
      <c r="W43" s="95" t="str">
        <f>IFERROR((W42/(COUNTIF(W23:W25,"&lt;=3")*3)),"No Data Entered")</f>
        <v>No Data Entered</v>
      </c>
      <c r="X43" s="95" t="str">
        <f t="shared" ref="X43" si="69">IFERROR((X42/(COUNTIF(X23:X25,"&lt;=3")*3)),"No Data Entered")</f>
        <v>No Data Entered</v>
      </c>
      <c r="Y43" s="95" t="str">
        <f t="shared" ref="Y43" si="70">IFERROR((Y42/(COUNTIF(Y23:Y25,"&lt;=3")*3)),"No Data Entered")</f>
        <v>No Data Entered</v>
      </c>
      <c r="Z43" s="95" t="str">
        <f t="shared" ref="Z43" si="71">IFERROR((Z42/(COUNTIF(Z23:Z25,"&lt;=3")*3)),"No Data Entered")</f>
        <v>No Data Entered</v>
      </c>
      <c r="AA43" s="76" t="str">
        <f t="shared" ref="AA43" si="72">IFERROR((AA42/(COUNTIF(AA23:AA25,"&lt;=3")*3)),"No Data Entered")</f>
        <v>No Data Entered</v>
      </c>
      <c r="AF43" s="68" t="s">
        <v>127</v>
      </c>
      <c r="AG43" s="95" t="str">
        <f>IFERROR((AG42/(COUNTIF(AG23:AG25,"&lt;=3")*3)),"No Data Entered")</f>
        <v>No Data Entered</v>
      </c>
      <c r="AH43" s="95" t="str">
        <f t="shared" ref="AH43" si="73">IFERROR((AH42/(COUNTIF(AH23:AH25,"&lt;=3")*3)),"No Data Entered")</f>
        <v>No Data Entered</v>
      </c>
      <c r="AI43" s="95" t="str">
        <f t="shared" ref="AI43" si="74">IFERROR((AI42/(COUNTIF(AI23:AI25,"&lt;=3")*3)),"No Data Entered")</f>
        <v>No Data Entered</v>
      </c>
      <c r="AJ43" s="95" t="str">
        <f t="shared" ref="AJ43" si="75">IFERROR((AJ42/(COUNTIF(AJ23:AJ25,"&lt;=3")*3)),"No Data Entered")</f>
        <v>No Data Entered</v>
      </c>
      <c r="AK43" s="76" t="str">
        <f t="shared" ref="AK43" si="76">IFERROR((AK42/(COUNTIF(AK23:AK25,"&lt;=3")*3)),"No Data Entered")</f>
        <v>No Data Entered</v>
      </c>
    </row>
    <row r="44" spans="1:39" x14ac:dyDescent="0.15">
      <c r="B44" s="64" t="s">
        <v>128</v>
      </c>
      <c r="C44" s="90">
        <f>IFERROR((SUMIF(C26:C27,"&lt;=3")),"No Data Entered")</f>
        <v>0</v>
      </c>
      <c r="D44" s="90">
        <f t="shared" ref="D44:G44" si="77">IFERROR((SUMIF(D26:D27,"&lt;=3")),"No Data Entered")</f>
        <v>0</v>
      </c>
      <c r="E44" s="90">
        <f t="shared" si="77"/>
        <v>0</v>
      </c>
      <c r="F44" s="90">
        <f t="shared" si="77"/>
        <v>0</v>
      </c>
      <c r="G44" s="91">
        <f t="shared" si="77"/>
        <v>0</v>
      </c>
      <c r="L44" s="64" t="s">
        <v>128</v>
      </c>
      <c r="M44" s="90">
        <f>IFERROR((SUMIF(M26:M27,"&lt;=3")),"No Data Entered")</f>
        <v>0</v>
      </c>
      <c r="N44" s="90">
        <f t="shared" ref="N44:Q44" si="78">IFERROR((SUMIF(N26:N27,"&lt;=3")),"No Data Entered")</f>
        <v>0</v>
      </c>
      <c r="O44" s="90">
        <f t="shared" si="78"/>
        <v>0</v>
      </c>
      <c r="P44" s="90">
        <f t="shared" si="78"/>
        <v>0</v>
      </c>
      <c r="Q44" s="91">
        <f t="shared" si="78"/>
        <v>0</v>
      </c>
      <c r="V44" s="64" t="s">
        <v>128</v>
      </c>
      <c r="W44" s="90">
        <f>IFERROR((SUMIF(W26:W27,"&lt;=3")),"No Data Entered")</f>
        <v>0</v>
      </c>
      <c r="X44" s="90">
        <f t="shared" ref="X44:AA44" si="79">IFERROR((SUMIF(X26:X27,"&lt;=3")),"No Data Entered")</f>
        <v>0</v>
      </c>
      <c r="Y44" s="90">
        <f t="shared" si="79"/>
        <v>0</v>
      </c>
      <c r="Z44" s="90">
        <f t="shared" si="79"/>
        <v>0</v>
      </c>
      <c r="AA44" s="91">
        <f t="shared" si="79"/>
        <v>0</v>
      </c>
      <c r="AF44" s="64" t="s">
        <v>128</v>
      </c>
      <c r="AG44" s="90">
        <f>IFERROR((SUMIF(AG26:AG27,"&lt;=3")),"No Data Entered")</f>
        <v>0</v>
      </c>
      <c r="AH44" s="90">
        <f t="shared" ref="AH44:AK44" si="80">IFERROR((SUMIF(AH26:AH27,"&lt;=3")),"No Data Entered")</f>
        <v>0</v>
      </c>
      <c r="AI44" s="90">
        <f t="shared" si="80"/>
        <v>0</v>
      </c>
      <c r="AJ44" s="90">
        <f t="shared" si="80"/>
        <v>0</v>
      </c>
      <c r="AK44" s="91">
        <f t="shared" si="80"/>
        <v>0</v>
      </c>
    </row>
    <row r="45" spans="1:39" x14ac:dyDescent="0.15">
      <c r="B45" s="37" t="s">
        <v>129</v>
      </c>
      <c r="C45" s="92" t="str">
        <f>IFERROR((C44/(COUNTIF(C26:C27,"&lt;=3")*3)),"No Data Entered")</f>
        <v>No Data Entered</v>
      </c>
      <c r="D45" s="92" t="str">
        <f t="shared" ref="D45:G45" si="81">IFERROR((D44/(COUNTIF(D26:D27,"&lt;=3")*3)),"No Data Entered")</f>
        <v>No Data Entered</v>
      </c>
      <c r="E45" s="92" t="str">
        <f t="shared" si="81"/>
        <v>No Data Entered</v>
      </c>
      <c r="F45" s="92" t="str">
        <f t="shared" si="81"/>
        <v>No Data Entered</v>
      </c>
      <c r="G45" s="96" t="str">
        <f t="shared" si="81"/>
        <v>No Data Entered</v>
      </c>
      <c r="L45" s="37" t="s">
        <v>129</v>
      </c>
      <c r="M45" s="92" t="str">
        <f>IFERROR((M44/(COUNTIF(M26:M27,"&lt;=3")*3)),"No Data Entered")</f>
        <v>No Data Entered</v>
      </c>
      <c r="N45" s="92" t="str">
        <f t="shared" ref="N45" si="82">IFERROR((N44/(COUNTIF(N26:N27,"&lt;=3")*3)),"No Data Entered")</f>
        <v>No Data Entered</v>
      </c>
      <c r="O45" s="92" t="str">
        <f t="shared" ref="O45" si="83">IFERROR((O44/(COUNTIF(O26:O27,"&lt;=3")*3)),"No Data Entered")</f>
        <v>No Data Entered</v>
      </c>
      <c r="P45" s="92" t="str">
        <f t="shared" ref="P45" si="84">IFERROR((P44/(COUNTIF(P26:P27,"&lt;=3")*3)),"No Data Entered")</f>
        <v>No Data Entered</v>
      </c>
      <c r="Q45" s="96" t="str">
        <f t="shared" ref="Q45" si="85">IFERROR((Q44/(COUNTIF(Q26:Q27,"&lt;=3")*3)),"No Data Entered")</f>
        <v>No Data Entered</v>
      </c>
      <c r="V45" s="37" t="s">
        <v>129</v>
      </c>
      <c r="W45" s="92" t="str">
        <f>IFERROR((W44/(COUNTIF(W26:W27,"&lt;=3")*3)),"No Data Entered")</f>
        <v>No Data Entered</v>
      </c>
      <c r="X45" s="92" t="str">
        <f t="shared" ref="X45" si="86">IFERROR((X44/(COUNTIF(X26:X27,"&lt;=3")*3)),"No Data Entered")</f>
        <v>No Data Entered</v>
      </c>
      <c r="Y45" s="92" t="str">
        <f t="shared" ref="Y45" si="87">IFERROR((Y44/(COUNTIF(Y26:Y27,"&lt;=3")*3)),"No Data Entered")</f>
        <v>No Data Entered</v>
      </c>
      <c r="Z45" s="92" t="str">
        <f t="shared" ref="Z45" si="88">IFERROR((Z44/(COUNTIF(Z26:Z27,"&lt;=3")*3)),"No Data Entered")</f>
        <v>No Data Entered</v>
      </c>
      <c r="AA45" s="96" t="str">
        <f t="shared" ref="AA45" si="89">IFERROR((AA44/(COUNTIF(AA26:AA27,"&lt;=3")*3)),"No Data Entered")</f>
        <v>No Data Entered</v>
      </c>
      <c r="AF45" s="37" t="s">
        <v>129</v>
      </c>
      <c r="AG45" s="92" t="str">
        <f>IFERROR((AG44/(COUNTIF(AG26:AG27,"&lt;=3")*3)),"No Data Entered")</f>
        <v>No Data Entered</v>
      </c>
      <c r="AH45" s="92" t="str">
        <f t="shared" ref="AH45" si="90">IFERROR((AH44/(COUNTIF(AH26:AH27,"&lt;=3")*3)),"No Data Entered")</f>
        <v>No Data Entered</v>
      </c>
      <c r="AI45" s="92" t="str">
        <f t="shared" ref="AI45" si="91">IFERROR((AI44/(COUNTIF(AI26:AI27,"&lt;=3")*3)),"No Data Entered")</f>
        <v>No Data Entered</v>
      </c>
      <c r="AJ45" s="92" t="str">
        <f t="shared" ref="AJ45" si="92">IFERROR((AJ44/(COUNTIF(AJ26:AJ27,"&lt;=3")*3)),"No Data Entered")</f>
        <v>No Data Entered</v>
      </c>
      <c r="AK45" s="96" t="str">
        <f t="shared" ref="AK45" si="93">IFERROR((AK44/(COUNTIF(AK26:AK27,"&lt;=3")*3)),"No Data Entered")</f>
        <v>No Data Entered</v>
      </c>
    </row>
    <row r="46" spans="1:39" x14ac:dyDescent="0.15">
      <c r="B46" s="81" t="s">
        <v>130</v>
      </c>
      <c r="C46" s="93">
        <f>IFERROR((SUMIF(C28:C30,"&lt;=3")),"No Data Entered")</f>
        <v>0</v>
      </c>
      <c r="D46" s="93">
        <f t="shared" ref="D46:G46" si="94">IFERROR((SUMIF(D28:D30,"&lt;=3")),"No Data Entered")</f>
        <v>0</v>
      </c>
      <c r="E46" s="93">
        <f t="shared" si="94"/>
        <v>0</v>
      </c>
      <c r="F46" s="93">
        <f t="shared" si="94"/>
        <v>0</v>
      </c>
      <c r="G46" s="94">
        <f t="shared" si="94"/>
        <v>0</v>
      </c>
      <c r="L46" s="81" t="s">
        <v>130</v>
      </c>
      <c r="M46" s="93">
        <f>IFERROR((SUMIF(M28:M30,"&lt;=3")),"No Data Entered")</f>
        <v>0</v>
      </c>
      <c r="N46" s="93">
        <f t="shared" ref="N46:Q46" si="95">IFERROR((SUMIF(N28:N30,"&lt;=3")),"No Data Entered")</f>
        <v>0</v>
      </c>
      <c r="O46" s="93">
        <f t="shared" si="95"/>
        <v>0</v>
      </c>
      <c r="P46" s="93">
        <f t="shared" si="95"/>
        <v>0</v>
      </c>
      <c r="Q46" s="94">
        <f t="shared" si="95"/>
        <v>0</v>
      </c>
      <c r="V46" s="81" t="s">
        <v>130</v>
      </c>
      <c r="W46" s="93">
        <f>IFERROR((SUMIF(W28:W30,"&lt;=3")),"No Data Entered")</f>
        <v>0</v>
      </c>
      <c r="X46" s="93">
        <f t="shared" ref="X46:AA46" si="96">IFERROR((SUMIF(X28:X30,"&lt;=3")),"No Data Entered")</f>
        <v>0</v>
      </c>
      <c r="Y46" s="93">
        <f t="shared" si="96"/>
        <v>0</v>
      </c>
      <c r="Z46" s="93">
        <f t="shared" si="96"/>
        <v>0</v>
      </c>
      <c r="AA46" s="94">
        <f t="shared" si="96"/>
        <v>0</v>
      </c>
      <c r="AF46" s="81" t="s">
        <v>130</v>
      </c>
      <c r="AG46" s="93">
        <f>IFERROR((SUMIF(AG28:AG30,"&lt;=3")),"No Data Entered")</f>
        <v>0</v>
      </c>
      <c r="AH46" s="93">
        <f t="shared" ref="AH46:AK46" si="97">IFERROR((SUMIF(AH28:AH30,"&lt;=3")),"No Data Entered")</f>
        <v>0</v>
      </c>
      <c r="AI46" s="93">
        <f t="shared" si="97"/>
        <v>0</v>
      </c>
      <c r="AJ46" s="93">
        <f t="shared" si="97"/>
        <v>0</v>
      </c>
      <c r="AK46" s="94">
        <f t="shared" si="97"/>
        <v>0</v>
      </c>
    </row>
    <row r="47" spans="1:39" x14ac:dyDescent="0.15">
      <c r="B47" s="68" t="s">
        <v>131</v>
      </c>
      <c r="C47" s="95" t="str">
        <f>IFERROR((C46/(COUNTIF(C28:C30,"&lt;=3")*3)),"No Data Entered")</f>
        <v>No Data Entered</v>
      </c>
      <c r="D47" s="95" t="str">
        <f t="shared" ref="D47:G47" si="98">IFERROR((D46/(COUNTIF(D28:D30,"&lt;=3")*3)),"No Data Entered")</f>
        <v>No Data Entered</v>
      </c>
      <c r="E47" s="95" t="str">
        <f t="shared" si="98"/>
        <v>No Data Entered</v>
      </c>
      <c r="F47" s="95" t="str">
        <f t="shared" si="98"/>
        <v>No Data Entered</v>
      </c>
      <c r="G47" s="76" t="str">
        <f t="shared" si="98"/>
        <v>No Data Entered</v>
      </c>
      <c r="L47" s="68" t="s">
        <v>131</v>
      </c>
      <c r="M47" s="95" t="str">
        <f>IFERROR((M46/(COUNTIF(M28:M30,"&lt;=3")*3)),"No Data Entered")</f>
        <v>No Data Entered</v>
      </c>
      <c r="N47" s="95" t="str">
        <f t="shared" ref="N47" si="99">IFERROR((N46/(COUNTIF(N28:N30,"&lt;=3")*3)),"No Data Entered")</f>
        <v>No Data Entered</v>
      </c>
      <c r="O47" s="95" t="str">
        <f t="shared" ref="O47" si="100">IFERROR((O46/(COUNTIF(O28:O30,"&lt;=3")*3)),"No Data Entered")</f>
        <v>No Data Entered</v>
      </c>
      <c r="P47" s="95" t="str">
        <f t="shared" ref="P47" si="101">IFERROR((P46/(COUNTIF(P28:P30,"&lt;=3")*3)),"No Data Entered")</f>
        <v>No Data Entered</v>
      </c>
      <c r="Q47" s="76" t="str">
        <f t="shared" ref="Q47" si="102">IFERROR((Q46/(COUNTIF(Q28:Q30,"&lt;=3")*3)),"No Data Entered")</f>
        <v>No Data Entered</v>
      </c>
      <c r="V47" s="68" t="s">
        <v>131</v>
      </c>
      <c r="W47" s="95" t="str">
        <f>IFERROR((W46/(COUNTIF(W28:W30,"&lt;=3")*3)),"No Data Entered")</f>
        <v>No Data Entered</v>
      </c>
      <c r="X47" s="95" t="str">
        <f t="shared" ref="X47" si="103">IFERROR((X46/(COUNTIF(X28:X30,"&lt;=3")*3)),"No Data Entered")</f>
        <v>No Data Entered</v>
      </c>
      <c r="Y47" s="95" t="str">
        <f t="shared" ref="Y47" si="104">IFERROR((Y46/(COUNTIF(Y28:Y30,"&lt;=3")*3)),"No Data Entered")</f>
        <v>No Data Entered</v>
      </c>
      <c r="Z47" s="95" t="str">
        <f t="shared" ref="Z47" si="105">IFERROR((Z46/(COUNTIF(Z28:Z30,"&lt;=3")*3)),"No Data Entered")</f>
        <v>No Data Entered</v>
      </c>
      <c r="AA47" s="76" t="str">
        <f t="shared" ref="AA47" si="106">IFERROR((AA46/(COUNTIF(AA28:AA30,"&lt;=3")*3)),"No Data Entered")</f>
        <v>No Data Entered</v>
      </c>
      <c r="AF47" s="68" t="s">
        <v>131</v>
      </c>
      <c r="AG47" s="95" t="str">
        <f>IFERROR((AG46/(COUNTIF(AG28:AG30,"&lt;=3")*3)),"No Data Entered")</f>
        <v>No Data Entered</v>
      </c>
      <c r="AH47" s="95" t="str">
        <f t="shared" ref="AH47" si="107">IFERROR((AH46/(COUNTIF(AH28:AH30,"&lt;=3")*3)),"No Data Entered")</f>
        <v>No Data Entered</v>
      </c>
      <c r="AI47" s="95" t="str">
        <f t="shared" ref="AI47" si="108">IFERROR((AI46/(COUNTIF(AI28:AI30,"&lt;=3")*3)),"No Data Entered")</f>
        <v>No Data Entered</v>
      </c>
      <c r="AJ47" s="95" t="str">
        <f t="shared" ref="AJ47" si="109">IFERROR((AJ46/(COUNTIF(AJ28:AJ30,"&lt;=3")*3)),"No Data Entered")</f>
        <v>No Data Entered</v>
      </c>
      <c r="AK47" s="76" t="str">
        <f t="shared" ref="AK47" si="110">IFERROR((AK46/(COUNTIF(AK28:AK30,"&lt;=3")*3)),"No Data Entered")</f>
        <v>No Data Entered</v>
      </c>
    </row>
    <row r="48" spans="1:39" x14ac:dyDescent="0.15">
      <c r="B48" s="64" t="s">
        <v>132</v>
      </c>
      <c r="C48" s="90">
        <f>IFERROR((SUMIF(C31:C33,"&lt;=3")),"No Data Entered")</f>
        <v>0</v>
      </c>
      <c r="D48" s="90">
        <f t="shared" ref="D48:G48" si="111">IFERROR((SUMIF(D31:D33,"&lt;=3")),"No Data Entered")</f>
        <v>0</v>
      </c>
      <c r="E48" s="90">
        <f t="shared" si="111"/>
        <v>0</v>
      </c>
      <c r="F48" s="90">
        <f t="shared" si="111"/>
        <v>0</v>
      </c>
      <c r="G48" s="91">
        <f t="shared" si="111"/>
        <v>0</v>
      </c>
      <c r="L48" s="64" t="s">
        <v>132</v>
      </c>
      <c r="M48" s="90">
        <f>IFERROR((SUMIF(M31:M33,"&lt;=3")),"No Data Entered")</f>
        <v>0</v>
      </c>
      <c r="N48" s="90">
        <f t="shared" ref="N48:Q48" si="112">IFERROR((SUMIF(N31:N33,"&lt;=3")),"No Data Entered")</f>
        <v>0</v>
      </c>
      <c r="O48" s="90">
        <f t="shared" si="112"/>
        <v>0</v>
      </c>
      <c r="P48" s="90">
        <f t="shared" si="112"/>
        <v>0</v>
      </c>
      <c r="Q48" s="91">
        <f t="shared" si="112"/>
        <v>0</v>
      </c>
      <c r="V48" s="64" t="s">
        <v>132</v>
      </c>
      <c r="W48" s="90">
        <f>IFERROR((SUMIF(W31:W33,"&lt;=3")),"No Data Entered")</f>
        <v>0</v>
      </c>
      <c r="X48" s="90">
        <f t="shared" ref="X48:AA48" si="113">IFERROR((SUMIF(X31:X33,"&lt;=3")),"No Data Entered")</f>
        <v>0</v>
      </c>
      <c r="Y48" s="90">
        <f t="shared" si="113"/>
        <v>0</v>
      </c>
      <c r="Z48" s="90">
        <f t="shared" si="113"/>
        <v>0</v>
      </c>
      <c r="AA48" s="91">
        <f t="shared" si="113"/>
        <v>0</v>
      </c>
      <c r="AF48" s="64" t="s">
        <v>132</v>
      </c>
      <c r="AG48" s="90">
        <f>IFERROR((SUMIF(AG31:AG33,"&lt;=3")),"No Data Entered")</f>
        <v>0</v>
      </c>
      <c r="AH48" s="90">
        <f t="shared" ref="AH48:AK48" si="114">IFERROR((SUMIF(AH31:AH33,"&lt;=3")),"No Data Entered")</f>
        <v>0</v>
      </c>
      <c r="AI48" s="90">
        <f t="shared" si="114"/>
        <v>0</v>
      </c>
      <c r="AJ48" s="90">
        <f t="shared" si="114"/>
        <v>0</v>
      </c>
      <c r="AK48" s="91">
        <f t="shared" si="114"/>
        <v>0</v>
      </c>
    </row>
    <row r="49" spans="2:37" x14ac:dyDescent="0.15">
      <c r="B49" s="61" t="s">
        <v>133</v>
      </c>
      <c r="C49" s="97" t="str">
        <f>IFERROR((C48/(COUNTIF(C31:C33,"&lt;=3")*3)),"No Data Entered")</f>
        <v>No Data Entered</v>
      </c>
      <c r="D49" s="97" t="str">
        <f t="shared" ref="D49:G49" si="115">IFERROR((D48/(COUNTIF(D31:D33,"&lt;=3")*3)),"No Data Entered")</f>
        <v>No Data Entered</v>
      </c>
      <c r="E49" s="97" t="str">
        <f t="shared" si="115"/>
        <v>No Data Entered</v>
      </c>
      <c r="F49" s="97" t="str">
        <f t="shared" si="115"/>
        <v>No Data Entered</v>
      </c>
      <c r="G49" s="98" t="str">
        <f t="shared" si="115"/>
        <v>No Data Entered</v>
      </c>
      <c r="L49" s="61" t="s">
        <v>133</v>
      </c>
      <c r="M49" s="97" t="str">
        <f>IFERROR((M48/(COUNTIF(M31:M33,"&lt;=3")*3)),"No Data Entered")</f>
        <v>No Data Entered</v>
      </c>
      <c r="N49" s="97" t="str">
        <f t="shared" ref="N49" si="116">IFERROR((N48/(COUNTIF(N31:N33,"&lt;=3")*3)),"No Data Entered")</f>
        <v>No Data Entered</v>
      </c>
      <c r="O49" s="97" t="str">
        <f t="shared" ref="O49" si="117">IFERROR((O48/(COUNTIF(O31:O33,"&lt;=3")*3)),"No Data Entered")</f>
        <v>No Data Entered</v>
      </c>
      <c r="P49" s="97" t="str">
        <f t="shared" ref="P49" si="118">IFERROR((P48/(COUNTIF(P31:P33,"&lt;=3")*3)),"No Data Entered")</f>
        <v>No Data Entered</v>
      </c>
      <c r="Q49" s="98" t="str">
        <f t="shared" ref="Q49" si="119">IFERROR((Q48/(COUNTIF(Q31:Q33,"&lt;=3")*3)),"No Data Entered")</f>
        <v>No Data Entered</v>
      </c>
      <c r="V49" s="61" t="s">
        <v>133</v>
      </c>
      <c r="W49" s="97" t="str">
        <f>IFERROR((W48/(COUNTIF(W31:W33,"&lt;=3")*3)),"No Data Entered")</f>
        <v>No Data Entered</v>
      </c>
      <c r="X49" s="97" t="str">
        <f t="shared" ref="X49" si="120">IFERROR((X48/(COUNTIF(X31:X33,"&lt;=3")*3)),"No Data Entered")</f>
        <v>No Data Entered</v>
      </c>
      <c r="Y49" s="97" t="str">
        <f t="shared" ref="Y49" si="121">IFERROR((Y48/(COUNTIF(Y31:Y33,"&lt;=3")*3)),"No Data Entered")</f>
        <v>No Data Entered</v>
      </c>
      <c r="Z49" s="97" t="str">
        <f t="shared" ref="Z49" si="122">IFERROR((Z48/(COUNTIF(Z31:Z33,"&lt;=3")*3)),"No Data Entered")</f>
        <v>No Data Entered</v>
      </c>
      <c r="AA49" s="98" t="str">
        <f t="shared" ref="AA49" si="123">IFERROR((AA48/(COUNTIF(AA31:AA33,"&lt;=3")*3)),"No Data Entered")</f>
        <v>No Data Entered</v>
      </c>
      <c r="AF49" s="61" t="s">
        <v>133</v>
      </c>
      <c r="AG49" s="97" t="str">
        <f>IFERROR((AG48/(COUNTIF(AG31:AG33,"&lt;=3")*3)),"No Data Entered")</f>
        <v>No Data Entered</v>
      </c>
      <c r="AH49" s="97" t="str">
        <f t="shared" ref="AH49" si="124">IFERROR((AH48/(COUNTIF(AH31:AH33,"&lt;=3")*3)),"No Data Entered")</f>
        <v>No Data Entered</v>
      </c>
      <c r="AI49" s="97" t="str">
        <f t="shared" ref="AI49" si="125">IFERROR((AI48/(COUNTIF(AI31:AI33,"&lt;=3")*3)),"No Data Entered")</f>
        <v>No Data Entered</v>
      </c>
      <c r="AJ49" s="97" t="str">
        <f t="shared" ref="AJ49" si="126">IFERROR((AJ48/(COUNTIF(AJ31:AJ33,"&lt;=3")*3)),"No Data Entered")</f>
        <v>No Data Entered</v>
      </c>
      <c r="AK49" s="98" t="str">
        <f t="shared" ref="AK49" si="127">IFERROR((AK48/(COUNTIF(AK31:AK33,"&lt;=3")*3)),"No Data Entered")</f>
        <v>No Data Entered</v>
      </c>
    </row>
    <row r="51" spans="2:37" x14ac:dyDescent="0.15">
      <c r="B51" s="234" t="s">
        <v>155</v>
      </c>
      <c r="C51" s="235"/>
      <c r="D51" s="235"/>
      <c r="E51" s="235"/>
      <c r="F51" s="235"/>
      <c r="G51" s="236"/>
      <c r="L51" s="234" t="s">
        <v>155</v>
      </c>
      <c r="M51" s="235"/>
      <c r="N51" s="235"/>
      <c r="O51" s="235"/>
      <c r="P51" s="235"/>
      <c r="Q51" s="236"/>
      <c r="V51" s="234" t="s">
        <v>155</v>
      </c>
      <c r="W51" s="235"/>
      <c r="X51" s="235"/>
      <c r="Y51" s="235"/>
      <c r="Z51" s="235"/>
      <c r="AA51" s="236"/>
      <c r="AF51" s="234" t="s">
        <v>155</v>
      </c>
      <c r="AG51" s="235"/>
      <c r="AH51" s="235"/>
      <c r="AI51" s="235"/>
      <c r="AJ51" s="235"/>
      <c r="AK51" s="236"/>
    </row>
    <row r="52" spans="2:37" x14ac:dyDescent="0.15">
      <c r="B52" s="237"/>
      <c r="C52" s="238"/>
      <c r="D52" s="238"/>
      <c r="E52" s="238"/>
      <c r="F52" s="238"/>
      <c r="G52" s="239"/>
      <c r="L52" s="237"/>
      <c r="M52" s="238"/>
      <c r="N52" s="238"/>
      <c r="O52" s="238"/>
      <c r="P52" s="238"/>
      <c r="Q52" s="239"/>
      <c r="V52" s="237"/>
      <c r="W52" s="238"/>
      <c r="X52" s="238"/>
      <c r="Y52" s="238"/>
      <c r="Z52" s="238"/>
      <c r="AA52" s="239"/>
      <c r="AF52" s="237"/>
      <c r="AG52" s="238"/>
      <c r="AH52" s="238"/>
      <c r="AI52" s="238"/>
      <c r="AJ52" s="238"/>
      <c r="AK52" s="239"/>
    </row>
    <row r="53" spans="2:37" x14ac:dyDescent="0.15">
      <c r="B53" s="237"/>
      <c r="C53" s="238"/>
      <c r="D53" s="238"/>
      <c r="E53" s="238"/>
      <c r="F53" s="238"/>
      <c r="G53" s="239"/>
      <c r="L53" s="237"/>
      <c r="M53" s="238"/>
      <c r="N53" s="238"/>
      <c r="O53" s="238"/>
      <c r="P53" s="238"/>
      <c r="Q53" s="239"/>
      <c r="V53" s="237"/>
      <c r="W53" s="238"/>
      <c r="X53" s="238"/>
      <c r="Y53" s="238"/>
      <c r="Z53" s="238"/>
      <c r="AA53" s="239"/>
      <c r="AF53" s="237"/>
      <c r="AG53" s="238"/>
      <c r="AH53" s="238"/>
      <c r="AI53" s="238"/>
      <c r="AJ53" s="238"/>
      <c r="AK53" s="239"/>
    </row>
    <row r="54" spans="2:37" x14ac:dyDescent="0.15">
      <c r="B54" s="237"/>
      <c r="C54" s="238"/>
      <c r="D54" s="238"/>
      <c r="E54" s="238"/>
      <c r="F54" s="238"/>
      <c r="G54" s="239"/>
      <c r="L54" s="237"/>
      <c r="M54" s="238"/>
      <c r="N54" s="238"/>
      <c r="O54" s="238"/>
      <c r="P54" s="238"/>
      <c r="Q54" s="239"/>
      <c r="V54" s="237"/>
      <c r="W54" s="238"/>
      <c r="X54" s="238"/>
      <c r="Y54" s="238"/>
      <c r="Z54" s="238"/>
      <c r="AA54" s="239"/>
      <c r="AF54" s="237"/>
      <c r="AG54" s="238"/>
      <c r="AH54" s="238"/>
      <c r="AI54" s="238"/>
      <c r="AJ54" s="238"/>
      <c r="AK54" s="239"/>
    </row>
    <row r="55" spans="2:37" x14ac:dyDescent="0.15">
      <c r="B55" s="237"/>
      <c r="C55" s="238"/>
      <c r="D55" s="238"/>
      <c r="E55" s="238"/>
      <c r="F55" s="238"/>
      <c r="G55" s="239"/>
      <c r="L55" s="237"/>
      <c r="M55" s="238"/>
      <c r="N55" s="238"/>
      <c r="O55" s="238"/>
      <c r="P55" s="238"/>
      <c r="Q55" s="239"/>
      <c r="V55" s="237"/>
      <c r="W55" s="238"/>
      <c r="X55" s="238"/>
      <c r="Y55" s="238"/>
      <c r="Z55" s="238"/>
      <c r="AA55" s="239"/>
      <c r="AF55" s="237"/>
      <c r="AG55" s="238"/>
      <c r="AH55" s="238"/>
      <c r="AI55" s="238"/>
      <c r="AJ55" s="238"/>
      <c r="AK55" s="239"/>
    </row>
    <row r="56" spans="2:37" x14ac:dyDescent="0.15">
      <c r="B56" s="237"/>
      <c r="C56" s="238"/>
      <c r="D56" s="238"/>
      <c r="E56" s="238"/>
      <c r="F56" s="238"/>
      <c r="G56" s="239"/>
      <c r="L56" s="237"/>
      <c r="M56" s="238"/>
      <c r="N56" s="238"/>
      <c r="O56" s="238"/>
      <c r="P56" s="238"/>
      <c r="Q56" s="239"/>
      <c r="V56" s="237"/>
      <c r="W56" s="238"/>
      <c r="X56" s="238"/>
      <c r="Y56" s="238"/>
      <c r="Z56" s="238"/>
      <c r="AA56" s="239"/>
      <c r="AF56" s="237"/>
      <c r="AG56" s="238"/>
      <c r="AH56" s="238"/>
      <c r="AI56" s="238"/>
      <c r="AJ56" s="238"/>
      <c r="AK56" s="239"/>
    </row>
    <row r="57" spans="2:37" x14ac:dyDescent="0.15">
      <c r="B57" s="237"/>
      <c r="C57" s="238"/>
      <c r="D57" s="238"/>
      <c r="E57" s="238"/>
      <c r="F57" s="238"/>
      <c r="G57" s="239"/>
      <c r="L57" s="237"/>
      <c r="M57" s="238"/>
      <c r="N57" s="238"/>
      <c r="O57" s="238"/>
      <c r="P57" s="238"/>
      <c r="Q57" s="239"/>
      <c r="V57" s="237"/>
      <c r="W57" s="238"/>
      <c r="X57" s="238"/>
      <c r="Y57" s="238"/>
      <c r="Z57" s="238"/>
      <c r="AA57" s="239"/>
      <c r="AF57" s="237"/>
      <c r="AG57" s="238"/>
      <c r="AH57" s="238"/>
      <c r="AI57" s="238"/>
      <c r="AJ57" s="238"/>
      <c r="AK57" s="239"/>
    </row>
    <row r="58" spans="2:37" x14ac:dyDescent="0.15">
      <c r="B58" s="237"/>
      <c r="C58" s="238"/>
      <c r="D58" s="238"/>
      <c r="E58" s="238"/>
      <c r="F58" s="238"/>
      <c r="G58" s="239"/>
      <c r="L58" s="237"/>
      <c r="M58" s="238"/>
      <c r="N58" s="238"/>
      <c r="O58" s="238"/>
      <c r="P58" s="238"/>
      <c r="Q58" s="239"/>
      <c r="V58" s="237"/>
      <c r="W58" s="238"/>
      <c r="X58" s="238"/>
      <c r="Y58" s="238"/>
      <c r="Z58" s="238"/>
      <c r="AA58" s="239"/>
      <c r="AF58" s="237"/>
      <c r="AG58" s="238"/>
      <c r="AH58" s="238"/>
      <c r="AI58" s="238"/>
      <c r="AJ58" s="238"/>
      <c r="AK58" s="239"/>
    </row>
    <row r="59" spans="2:37" x14ac:dyDescent="0.15">
      <c r="B59" s="237"/>
      <c r="C59" s="238"/>
      <c r="D59" s="238"/>
      <c r="E59" s="238"/>
      <c r="F59" s="238"/>
      <c r="G59" s="239"/>
      <c r="L59" s="237"/>
      <c r="M59" s="238"/>
      <c r="N59" s="238"/>
      <c r="O59" s="238"/>
      <c r="P59" s="238"/>
      <c r="Q59" s="239"/>
      <c r="V59" s="237"/>
      <c r="W59" s="238"/>
      <c r="X59" s="238"/>
      <c r="Y59" s="238"/>
      <c r="Z59" s="238"/>
      <c r="AA59" s="239"/>
      <c r="AF59" s="237"/>
      <c r="AG59" s="238"/>
      <c r="AH59" s="238"/>
      <c r="AI59" s="238"/>
      <c r="AJ59" s="238"/>
      <c r="AK59" s="239"/>
    </row>
    <row r="60" spans="2:37" x14ac:dyDescent="0.15">
      <c r="B60" s="237"/>
      <c r="C60" s="238"/>
      <c r="D60" s="238"/>
      <c r="E60" s="238"/>
      <c r="F60" s="238"/>
      <c r="G60" s="239"/>
      <c r="L60" s="237"/>
      <c r="M60" s="238"/>
      <c r="N60" s="238"/>
      <c r="O60" s="238"/>
      <c r="P60" s="238"/>
      <c r="Q60" s="239"/>
      <c r="V60" s="237"/>
      <c r="W60" s="238"/>
      <c r="X60" s="238"/>
      <c r="Y60" s="238"/>
      <c r="Z60" s="238"/>
      <c r="AA60" s="239"/>
      <c r="AF60" s="237"/>
      <c r="AG60" s="238"/>
      <c r="AH60" s="238"/>
      <c r="AI60" s="238"/>
      <c r="AJ60" s="238"/>
      <c r="AK60" s="239"/>
    </row>
    <row r="61" spans="2:37" x14ac:dyDescent="0.15">
      <c r="B61" s="237"/>
      <c r="C61" s="238"/>
      <c r="D61" s="238"/>
      <c r="E61" s="238"/>
      <c r="F61" s="238"/>
      <c r="G61" s="239"/>
      <c r="L61" s="237"/>
      <c r="M61" s="238"/>
      <c r="N61" s="238"/>
      <c r="O61" s="238"/>
      <c r="P61" s="238"/>
      <c r="Q61" s="239"/>
      <c r="V61" s="237"/>
      <c r="W61" s="238"/>
      <c r="X61" s="238"/>
      <c r="Y61" s="238"/>
      <c r="Z61" s="238"/>
      <c r="AA61" s="239"/>
      <c r="AF61" s="237"/>
      <c r="AG61" s="238"/>
      <c r="AH61" s="238"/>
      <c r="AI61" s="238"/>
      <c r="AJ61" s="238"/>
      <c r="AK61" s="239"/>
    </row>
    <row r="62" spans="2:37" x14ac:dyDescent="0.15">
      <c r="B62" s="237"/>
      <c r="C62" s="238"/>
      <c r="D62" s="238"/>
      <c r="E62" s="238"/>
      <c r="F62" s="238"/>
      <c r="G62" s="239"/>
      <c r="L62" s="237"/>
      <c r="M62" s="238"/>
      <c r="N62" s="238"/>
      <c r="O62" s="238"/>
      <c r="P62" s="238"/>
      <c r="Q62" s="239"/>
      <c r="V62" s="237"/>
      <c r="W62" s="238"/>
      <c r="X62" s="238"/>
      <c r="Y62" s="238"/>
      <c r="Z62" s="238"/>
      <c r="AA62" s="239"/>
      <c r="AF62" s="237"/>
      <c r="AG62" s="238"/>
      <c r="AH62" s="238"/>
      <c r="AI62" s="238"/>
      <c r="AJ62" s="238"/>
      <c r="AK62" s="239"/>
    </row>
    <row r="63" spans="2:37" x14ac:dyDescent="0.15">
      <c r="B63" s="237"/>
      <c r="C63" s="238"/>
      <c r="D63" s="238"/>
      <c r="E63" s="238"/>
      <c r="F63" s="238"/>
      <c r="G63" s="239"/>
      <c r="L63" s="237"/>
      <c r="M63" s="238"/>
      <c r="N63" s="238"/>
      <c r="O63" s="238"/>
      <c r="P63" s="238"/>
      <c r="Q63" s="239"/>
      <c r="V63" s="237"/>
      <c r="W63" s="238"/>
      <c r="X63" s="238"/>
      <c r="Y63" s="238"/>
      <c r="Z63" s="238"/>
      <c r="AA63" s="239"/>
      <c r="AF63" s="237"/>
      <c r="AG63" s="238"/>
      <c r="AH63" s="238"/>
      <c r="AI63" s="238"/>
      <c r="AJ63" s="238"/>
      <c r="AK63" s="239"/>
    </row>
    <row r="64" spans="2:37" x14ac:dyDescent="0.15">
      <c r="B64" s="237"/>
      <c r="C64" s="238"/>
      <c r="D64" s="238"/>
      <c r="E64" s="238"/>
      <c r="F64" s="238"/>
      <c r="G64" s="239"/>
      <c r="L64" s="237"/>
      <c r="M64" s="238"/>
      <c r="N64" s="238"/>
      <c r="O64" s="238"/>
      <c r="P64" s="238"/>
      <c r="Q64" s="239"/>
      <c r="V64" s="237"/>
      <c r="W64" s="238"/>
      <c r="X64" s="238"/>
      <c r="Y64" s="238"/>
      <c r="Z64" s="238"/>
      <c r="AA64" s="239"/>
      <c r="AF64" s="237"/>
      <c r="AG64" s="238"/>
      <c r="AH64" s="238"/>
      <c r="AI64" s="238"/>
      <c r="AJ64" s="238"/>
      <c r="AK64" s="239"/>
    </row>
    <row r="65" spans="2:37" x14ac:dyDescent="0.15">
      <c r="B65" s="240"/>
      <c r="C65" s="241"/>
      <c r="D65" s="241"/>
      <c r="E65" s="241"/>
      <c r="F65" s="241"/>
      <c r="G65" s="242"/>
      <c r="L65" s="240"/>
      <c r="M65" s="241"/>
      <c r="N65" s="241"/>
      <c r="O65" s="241"/>
      <c r="P65" s="241"/>
      <c r="Q65" s="242"/>
      <c r="V65" s="240"/>
      <c r="W65" s="241"/>
      <c r="X65" s="241"/>
      <c r="Y65" s="241"/>
      <c r="Z65" s="241"/>
      <c r="AA65" s="242"/>
      <c r="AF65" s="240"/>
      <c r="AG65" s="241"/>
      <c r="AH65" s="241"/>
      <c r="AI65" s="241"/>
      <c r="AJ65" s="241"/>
      <c r="AK65" s="242"/>
    </row>
  </sheetData>
  <mergeCells count="23">
    <mergeCell ref="K3:S3"/>
    <mergeCell ref="U3:AC3"/>
    <mergeCell ref="AE3:AM3"/>
    <mergeCell ref="AB4:AB6"/>
    <mergeCell ref="AC4:AC6"/>
    <mergeCell ref="V35:AA35"/>
    <mergeCell ref="V51:AA65"/>
    <mergeCell ref="AL4:AL6"/>
    <mergeCell ref="AM4:AM6"/>
    <mergeCell ref="AF35:AK35"/>
    <mergeCell ref="AF51:AK65"/>
    <mergeCell ref="B35:G35"/>
    <mergeCell ref="H4:H6"/>
    <mergeCell ref="B51:G65"/>
    <mergeCell ref="R4:R6"/>
    <mergeCell ref="S4:S6"/>
    <mergeCell ref="L35:Q35"/>
    <mergeCell ref="L51:Q65"/>
    <mergeCell ref="A2:B2"/>
    <mergeCell ref="I4:I6"/>
    <mergeCell ref="C2:I2"/>
    <mergeCell ref="A1:I1"/>
    <mergeCell ref="A3:I3"/>
  </mergeCells>
  <pageMargins left="0.7" right="0.7" top="0.75" bottom="0.75" header="0.3" footer="0.3"/>
  <pageSetup orientation="portrait" r:id="rId1"/>
  <ignoredErrors>
    <ignoredError sqref="C39:G39 C37:G37 C41:G49 I7:I33"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4858A-1092-4BF9-9774-2EA8CAC2A674}">
  <sheetPr>
    <tabColor rgb="FFC00000"/>
  </sheetPr>
  <dimension ref="A1:AC74"/>
  <sheetViews>
    <sheetView zoomScaleNormal="100" workbookViewId="0">
      <pane xSplit="1" ySplit="13" topLeftCell="C19" activePane="bottomRight" state="frozen"/>
      <selection pane="topRight" activeCell="C1" sqref="C1"/>
      <selection pane="bottomLeft" activeCell="A4" sqref="A4"/>
      <selection pane="bottomRight" sqref="A1:H1"/>
    </sheetView>
  </sheetViews>
  <sheetFormatPr baseColWidth="10" defaultColWidth="9.1640625" defaultRowHeight="14" x14ac:dyDescent="0.15"/>
  <cols>
    <col min="1" max="1" width="30.5" style="31" customWidth="1"/>
    <col min="2" max="28" width="32.6640625" style="31" customWidth="1"/>
    <col min="29" max="29" width="18.83203125" style="31" customWidth="1"/>
    <col min="30" max="16384" width="9.1640625" style="31"/>
  </cols>
  <sheetData>
    <row r="1" spans="1:29" ht="18" x14ac:dyDescent="0.2">
      <c r="A1" s="215" t="s">
        <v>198</v>
      </c>
      <c r="B1" s="215"/>
      <c r="C1" s="215"/>
      <c r="D1" s="215"/>
      <c r="E1" s="215"/>
      <c r="F1" s="215"/>
      <c r="G1" s="215"/>
      <c r="H1" s="216"/>
    </row>
    <row r="2" spans="1:29" ht="15" customHeight="1" x14ac:dyDescent="0.15">
      <c r="A2" s="167" t="s">
        <v>40</v>
      </c>
      <c r="B2" s="253"/>
      <c r="C2" s="253"/>
      <c r="D2" s="253"/>
      <c r="E2" s="253"/>
      <c r="F2" s="250" t="s">
        <v>151</v>
      </c>
      <c r="G2" s="251"/>
      <c r="H2" s="252"/>
    </row>
    <row r="3" spans="1:29" x14ac:dyDescent="0.15">
      <c r="A3" s="167"/>
      <c r="B3" s="254"/>
      <c r="C3" s="254"/>
      <c r="D3" s="254"/>
      <c r="E3" s="254"/>
      <c r="F3" s="255" t="s">
        <v>143</v>
      </c>
      <c r="G3" s="256"/>
      <c r="H3" s="78">
        <f>IFERROR((SUM(B14:E73)/(COUNTIF(B14:E73,"&lt;=3")*3)),"No Data Entered")</f>
        <v>0.58333333333333337</v>
      </c>
    </row>
    <row r="4" spans="1:29" x14ac:dyDescent="0.15">
      <c r="A4" s="167"/>
      <c r="B4" s="254"/>
      <c r="C4" s="254"/>
      <c r="D4" s="254"/>
      <c r="E4" s="254"/>
      <c r="F4" s="246" t="s">
        <v>144</v>
      </c>
      <c r="G4" s="247"/>
      <c r="H4" s="78">
        <f>IFERROR((SUM(F14:J73)/(COUNTIF(F14:J73,"&lt;=3")*3)),"No Data Entered")</f>
        <v>0.8666666666666667</v>
      </c>
    </row>
    <row r="5" spans="1:29" x14ac:dyDescent="0.15">
      <c r="A5" s="167"/>
      <c r="B5" s="254"/>
      <c r="C5" s="254"/>
      <c r="D5" s="254"/>
      <c r="E5" s="254"/>
      <c r="F5" s="246" t="s">
        <v>145</v>
      </c>
      <c r="G5" s="247"/>
      <c r="H5" s="78" t="str">
        <f>IFERROR((SUM(K14:Q73)/(COUNTIF(K14:Q73,"&lt;=3")*3)),"No Data Entered")</f>
        <v>No Data Entered</v>
      </c>
    </row>
    <row r="6" spans="1:29" x14ac:dyDescent="0.15">
      <c r="A6" s="167"/>
      <c r="B6" s="254"/>
      <c r="C6" s="254"/>
      <c r="D6" s="254"/>
      <c r="E6" s="254"/>
      <c r="F6" s="246" t="s">
        <v>146</v>
      </c>
      <c r="G6" s="247"/>
      <c r="H6" s="78" t="str">
        <f>IFERROR((SUM(R14:T32)/(COUNTIF(R14:T32,"&lt;=3")*3)),"No Data Entered")</f>
        <v>No Data Entered</v>
      </c>
    </row>
    <row r="7" spans="1:29" x14ac:dyDescent="0.15">
      <c r="A7" s="167"/>
      <c r="B7" s="254"/>
      <c r="C7" s="254"/>
      <c r="D7" s="254"/>
      <c r="E7" s="254"/>
      <c r="F7" s="246" t="s">
        <v>147</v>
      </c>
      <c r="G7" s="247"/>
      <c r="H7" s="78" t="str">
        <f>IFERROR((SUM(U14:V73)/(COUNTIF(U14:V73,"&lt;=3")*3)),"No Data Entered")</f>
        <v>No Data Entered</v>
      </c>
    </row>
    <row r="8" spans="1:29" x14ac:dyDescent="0.15">
      <c r="A8" s="167"/>
      <c r="B8" s="254"/>
      <c r="C8" s="254"/>
      <c r="D8" s="254"/>
      <c r="E8" s="254"/>
      <c r="F8" s="246" t="s">
        <v>148</v>
      </c>
      <c r="G8" s="247"/>
      <c r="H8" s="78" t="str">
        <f>IFERROR((SUM(W14:Y73)/(COUNTIF(W14:Y73,"&lt;=3")*3)),"No Data Entered")</f>
        <v>No Data Entered</v>
      </c>
    </row>
    <row r="9" spans="1:29" x14ac:dyDescent="0.15">
      <c r="A9" s="167"/>
      <c r="B9" s="254"/>
      <c r="C9" s="254"/>
      <c r="D9" s="254"/>
      <c r="E9" s="254"/>
      <c r="F9" s="246" t="s">
        <v>149</v>
      </c>
      <c r="G9" s="247"/>
      <c r="H9" s="78" t="str">
        <f>IFERROR((SUM(Z14:AB73)/(COUNTIF(Z14:AB73,"&lt;=3")*3)),"No Data Entered")</f>
        <v>No Data Entered</v>
      </c>
    </row>
    <row r="10" spans="1:29" x14ac:dyDescent="0.15">
      <c r="A10" s="167"/>
      <c r="B10" s="254"/>
      <c r="C10" s="254"/>
      <c r="D10" s="254"/>
      <c r="E10" s="254"/>
      <c r="F10" s="248" t="s">
        <v>150</v>
      </c>
      <c r="G10" s="249"/>
      <c r="H10" s="79">
        <f>SUM(B14:AB73)/(COUNTIF(B14:AB73,"&lt;=3")*3)</f>
        <v>0.7407407407407407</v>
      </c>
    </row>
    <row r="11" spans="1:29" s="112" customFormat="1" ht="15" x14ac:dyDescent="0.2">
      <c r="A11" s="73" t="s">
        <v>104</v>
      </c>
      <c r="B11" s="243" t="s">
        <v>106</v>
      </c>
      <c r="C11" s="243"/>
      <c r="D11" s="243"/>
      <c r="E11" s="243"/>
      <c r="F11" s="244" t="s">
        <v>113</v>
      </c>
      <c r="G11" s="244"/>
      <c r="H11" s="244"/>
      <c r="I11" s="244"/>
      <c r="J11" s="244"/>
      <c r="K11" s="245" t="s">
        <v>114</v>
      </c>
      <c r="L11" s="245"/>
      <c r="M11" s="245"/>
      <c r="N11" s="245"/>
      <c r="O11" s="245"/>
      <c r="P11" s="245"/>
      <c r="Q11" s="245"/>
      <c r="R11" s="244" t="s">
        <v>115</v>
      </c>
      <c r="S11" s="244"/>
      <c r="T11" s="244"/>
      <c r="U11" s="245" t="s">
        <v>116</v>
      </c>
      <c r="V11" s="245"/>
      <c r="W11" s="244" t="s">
        <v>117</v>
      </c>
      <c r="X11" s="244"/>
      <c r="Y11" s="244"/>
      <c r="Z11" s="245" t="s">
        <v>118</v>
      </c>
      <c r="AA11" s="245"/>
      <c r="AB11" s="245"/>
      <c r="AC11" s="257" t="s">
        <v>160</v>
      </c>
    </row>
    <row r="12" spans="1:29" s="113" customFormat="1" ht="15" x14ac:dyDescent="0.2">
      <c r="A12" s="74" t="s">
        <v>142</v>
      </c>
      <c r="B12" s="75">
        <f t="shared" ref="B12:AB12" si="0">IFERROR(AVERAGE(B14:B73)/3,"No Data Entered")</f>
        <v>0.44444444444444442</v>
      </c>
      <c r="C12" s="75">
        <f t="shared" si="0"/>
        <v>0.44444444444444442</v>
      </c>
      <c r="D12" s="75">
        <f t="shared" si="0"/>
        <v>0.55555555555555558</v>
      </c>
      <c r="E12" s="75">
        <f t="shared" si="0"/>
        <v>0.88888888888888884</v>
      </c>
      <c r="F12" s="75">
        <f t="shared" si="0"/>
        <v>1</v>
      </c>
      <c r="G12" s="75">
        <f t="shared" si="0"/>
        <v>1</v>
      </c>
      <c r="H12" s="75">
        <f t="shared" si="0"/>
        <v>0.77777777777777779</v>
      </c>
      <c r="I12" s="75">
        <f t="shared" si="0"/>
        <v>0.77777777777777779</v>
      </c>
      <c r="J12" s="75">
        <f t="shared" si="0"/>
        <v>0.77777777777777779</v>
      </c>
      <c r="K12" s="75" t="str">
        <f t="shared" si="0"/>
        <v>No Data Entered</v>
      </c>
      <c r="L12" s="75" t="str">
        <f t="shared" si="0"/>
        <v>No Data Entered</v>
      </c>
      <c r="M12" s="75" t="str">
        <f t="shared" si="0"/>
        <v>No Data Entered</v>
      </c>
      <c r="N12" s="75" t="str">
        <f t="shared" si="0"/>
        <v>No Data Entered</v>
      </c>
      <c r="O12" s="75" t="str">
        <f t="shared" si="0"/>
        <v>No Data Entered</v>
      </c>
      <c r="P12" s="75" t="str">
        <f t="shared" si="0"/>
        <v>No Data Entered</v>
      </c>
      <c r="Q12" s="75" t="str">
        <f t="shared" si="0"/>
        <v>No Data Entered</v>
      </c>
      <c r="R12" s="75" t="str">
        <f t="shared" si="0"/>
        <v>No Data Entered</v>
      </c>
      <c r="S12" s="75" t="str">
        <f t="shared" si="0"/>
        <v>No Data Entered</v>
      </c>
      <c r="T12" s="75" t="str">
        <f t="shared" si="0"/>
        <v>No Data Entered</v>
      </c>
      <c r="U12" s="75" t="str">
        <f t="shared" si="0"/>
        <v>No Data Entered</v>
      </c>
      <c r="V12" s="75" t="str">
        <f t="shared" si="0"/>
        <v>No Data Entered</v>
      </c>
      <c r="W12" s="75" t="str">
        <f t="shared" si="0"/>
        <v>No Data Entered</v>
      </c>
      <c r="X12" s="75" t="str">
        <f t="shared" si="0"/>
        <v>No Data Entered</v>
      </c>
      <c r="Y12" s="75" t="str">
        <f t="shared" si="0"/>
        <v>No Data Entered</v>
      </c>
      <c r="Z12" s="75" t="str">
        <f t="shared" si="0"/>
        <v>No Data Entered</v>
      </c>
      <c r="AA12" s="75" t="str">
        <f t="shared" si="0"/>
        <v>No Data Entered</v>
      </c>
      <c r="AB12" s="75" t="str">
        <f t="shared" si="0"/>
        <v>No Data Entered</v>
      </c>
      <c r="AC12" s="257"/>
    </row>
    <row r="13" spans="1:29" ht="15" x14ac:dyDescent="0.15">
      <c r="A13" s="111" t="s">
        <v>1</v>
      </c>
      <c r="B13" s="80" t="s">
        <v>135</v>
      </c>
      <c r="C13" s="80" t="s">
        <v>136</v>
      </c>
      <c r="D13" s="80" t="s">
        <v>137</v>
      </c>
      <c r="E13" s="80" t="s">
        <v>138</v>
      </c>
      <c r="F13" s="80" t="s">
        <v>135</v>
      </c>
      <c r="G13" s="80" t="s">
        <v>136</v>
      </c>
      <c r="H13" s="80" t="s">
        <v>137</v>
      </c>
      <c r="I13" s="80" t="s">
        <v>138</v>
      </c>
      <c r="J13" s="80" t="s">
        <v>139</v>
      </c>
      <c r="K13" s="80" t="s">
        <v>135</v>
      </c>
      <c r="L13" s="80" t="s">
        <v>136</v>
      </c>
      <c r="M13" s="80" t="s">
        <v>137</v>
      </c>
      <c r="N13" s="80" t="s">
        <v>138</v>
      </c>
      <c r="O13" s="80" t="s">
        <v>139</v>
      </c>
      <c r="P13" s="80" t="s">
        <v>140</v>
      </c>
      <c r="Q13" s="80" t="s">
        <v>141</v>
      </c>
      <c r="R13" s="80" t="s">
        <v>135</v>
      </c>
      <c r="S13" s="80" t="s">
        <v>136</v>
      </c>
      <c r="T13" s="80" t="s">
        <v>137</v>
      </c>
      <c r="U13" s="80" t="s">
        <v>135</v>
      </c>
      <c r="V13" s="80" t="s">
        <v>136</v>
      </c>
      <c r="W13" s="80" t="s">
        <v>135</v>
      </c>
      <c r="X13" s="80" t="s">
        <v>136</v>
      </c>
      <c r="Y13" s="80" t="s">
        <v>137</v>
      </c>
      <c r="Z13" s="80" t="s">
        <v>135</v>
      </c>
      <c r="AA13" s="80" t="s">
        <v>136</v>
      </c>
      <c r="AB13" s="80" t="s">
        <v>137</v>
      </c>
      <c r="AC13" s="258"/>
    </row>
    <row r="14" spans="1:29" x14ac:dyDescent="0.15">
      <c r="A14" s="72">
        <v>44562</v>
      </c>
      <c r="B14" s="1">
        <v>0</v>
      </c>
      <c r="C14" s="1">
        <v>1</v>
      </c>
      <c r="D14" s="1">
        <v>2</v>
      </c>
      <c r="E14" s="1">
        <v>3</v>
      </c>
      <c r="F14" s="1">
        <v>3</v>
      </c>
      <c r="G14" s="1">
        <v>3</v>
      </c>
      <c r="H14" s="1">
        <v>3</v>
      </c>
      <c r="I14" s="1">
        <v>3</v>
      </c>
      <c r="J14" s="1">
        <v>3</v>
      </c>
      <c r="K14" s="1"/>
      <c r="L14" s="1"/>
      <c r="M14" s="1"/>
      <c r="N14" s="1"/>
      <c r="O14" s="1"/>
      <c r="P14" s="1"/>
      <c r="Q14" s="1"/>
      <c r="R14" s="1"/>
      <c r="S14" s="1"/>
      <c r="T14" s="1"/>
      <c r="U14" s="1"/>
      <c r="V14" s="1"/>
      <c r="W14" s="1"/>
      <c r="X14" s="1"/>
      <c r="Y14" s="1"/>
      <c r="Z14" s="1"/>
      <c r="AA14" s="1"/>
      <c r="AB14" s="1"/>
      <c r="AC14" s="75">
        <f t="shared" ref="AC14:AC45" si="1">IFERROR(AVERAGE(B14:AB14)/3,"No Data Entered")</f>
        <v>0.77777777777777779</v>
      </c>
    </row>
    <row r="15" spans="1:29" x14ac:dyDescent="0.15">
      <c r="A15" s="72">
        <v>44563</v>
      </c>
      <c r="B15" s="1">
        <v>1</v>
      </c>
      <c r="C15" s="1">
        <v>0</v>
      </c>
      <c r="D15" s="1">
        <v>0</v>
      </c>
      <c r="E15" s="1">
        <v>2</v>
      </c>
      <c r="F15" s="1">
        <v>3</v>
      </c>
      <c r="G15" s="1">
        <v>3</v>
      </c>
      <c r="H15" s="1">
        <v>1</v>
      </c>
      <c r="I15" s="1">
        <v>1</v>
      </c>
      <c r="J15" s="1">
        <v>1</v>
      </c>
      <c r="K15" s="1"/>
      <c r="L15" s="1"/>
      <c r="M15" s="1"/>
      <c r="N15" s="1"/>
      <c r="O15" s="1"/>
      <c r="P15" s="1"/>
      <c r="Q15" s="1"/>
      <c r="R15" s="1"/>
      <c r="S15" s="1"/>
      <c r="T15" s="1"/>
      <c r="U15" s="1"/>
      <c r="V15" s="1"/>
      <c r="W15" s="1"/>
      <c r="X15" s="1"/>
      <c r="Y15" s="1"/>
      <c r="Z15" s="1"/>
      <c r="AA15" s="1"/>
      <c r="AB15" s="1"/>
      <c r="AC15" s="75">
        <f t="shared" si="1"/>
        <v>0.44444444444444442</v>
      </c>
    </row>
    <row r="16" spans="1:29" x14ac:dyDescent="0.15">
      <c r="A16" s="72">
        <v>44564</v>
      </c>
      <c r="B16" s="1">
        <v>3</v>
      </c>
      <c r="C16" s="1">
        <v>3</v>
      </c>
      <c r="D16" s="1">
        <v>3</v>
      </c>
      <c r="E16" s="1">
        <v>3</v>
      </c>
      <c r="F16" s="1">
        <v>3</v>
      </c>
      <c r="G16" s="1">
        <v>3</v>
      </c>
      <c r="H16" s="1">
        <v>3</v>
      </c>
      <c r="I16" s="1">
        <v>3</v>
      </c>
      <c r="J16" s="1">
        <v>3</v>
      </c>
      <c r="K16" s="1"/>
      <c r="L16" s="1"/>
      <c r="M16" s="1"/>
      <c r="N16" s="1"/>
      <c r="O16" s="1"/>
      <c r="P16" s="1"/>
      <c r="Q16" s="1"/>
      <c r="R16" s="1"/>
      <c r="S16" s="1"/>
      <c r="T16" s="1"/>
      <c r="U16" s="1"/>
      <c r="V16" s="1"/>
      <c r="W16" s="1"/>
      <c r="X16" s="1"/>
      <c r="Y16" s="1"/>
      <c r="Z16" s="1"/>
      <c r="AA16" s="1"/>
      <c r="AB16" s="1"/>
      <c r="AC16" s="75">
        <f t="shared" si="1"/>
        <v>1</v>
      </c>
    </row>
    <row r="17" spans="1:29" x14ac:dyDescent="0.15">
      <c r="A17" s="72">
        <v>44565</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75" t="str">
        <f t="shared" si="1"/>
        <v>No Data Entered</v>
      </c>
    </row>
    <row r="18" spans="1:29" x14ac:dyDescent="0.15">
      <c r="A18" s="72">
        <v>44566</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75" t="str">
        <f t="shared" si="1"/>
        <v>No Data Entered</v>
      </c>
    </row>
    <row r="19" spans="1:29" x14ac:dyDescent="0.15">
      <c r="A19" s="72">
        <v>44567</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75" t="str">
        <f t="shared" si="1"/>
        <v>No Data Entered</v>
      </c>
    </row>
    <row r="20" spans="1:29" x14ac:dyDescent="0.15">
      <c r="A20" s="72">
        <v>44568</v>
      </c>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75" t="str">
        <f t="shared" si="1"/>
        <v>No Data Entered</v>
      </c>
    </row>
    <row r="21" spans="1:29" x14ac:dyDescent="0.15">
      <c r="A21" s="72">
        <v>44569</v>
      </c>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75" t="str">
        <f t="shared" si="1"/>
        <v>No Data Entered</v>
      </c>
    </row>
    <row r="22" spans="1:29" x14ac:dyDescent="0.15">
      <c r="A22" s="72">
        <v>44570</v>
      </c>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75" t="str">
        <f t="shared" si="1"/>
        <v>No Data Entered</v>
      </c>
    </row>
    <row r="23" spans="1:29" x14ac:dyDescent="0.15">
      <c r="A23" s="72">
        <v>44571</v>
      </c>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75" t="str">
        <f t="shared" si="1"/>
        <v>No Data Entered</v>
      </c>
    </row>
    <row r="24" spans="1:29" x14ac:dyDescent="0.15">
      <c r="A24" s="72">
        <v>44572</v>
      </c>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75" t="str">
        <f t="shared" si="1"/>
        <v>No Data Entered</v>
      </c>
    </row>
    <row r="25" spans="1:29" x14ac:dyDescent="0.15">
      <c r="A25" s="72">
        <v>44573</v>
      </c>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75" t="str">
        <f t="shared" si="1"/>
        <v>No Data Entered</v>
      </c>
    </row>
    <row r="26" spans="1:29" x14ac:dyDescent="0.15">
      <c r="A26" s="72">
        <v>44574</v>
      </c>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75" t="str">
        <f t="shared" si="1"/>
        <v>No Data Entered</v>
      </c>
    </row>
    <row r="27" spans="1:29" x14ac:dyDescent="0.15">
      <c r="A27" s="72">
        <v>44575</v>
      </c>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75" t="str">
        <f t="shared" si="1"/>
        <v>No Data Entered</v>
      </c>
    </row>
    <row r="28" spans="1:29" x14ac:dyDescent="0.15">
      <c r="A28" s="72">
        <v>44576</v>
      </c>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75" t="str">
        <f t="shared" si="1"/>
        <v>No Data Entered</v>
      </c>
    </row>
    <row r="29" spans="1:29" x14ac:dyDescent="0.15">
      <c r="A29" s="72">
        <v>44577</v>
      </c>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75" t="str">
        <f t="shared" si="1"/>
        <v>No Data Entered</v>
      </c>
    </row>
    <row r="30" spans="1:29" x14ac:dyDescent="0.15">
      <c r="A30" s="72">
        <v>44578</v>
      </c>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75" t="str">
        <f t="shared" si="1"/>
        <v>No Data Entered</v>
      </c>
    </row>
    <row r="31" spans="1:29" x14ac:dyDescent="0.15">
      <c r="A31" s="72">
        <v>44579</v>
      </c>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75" t="str">
        <f t="shared" si="1"/>
        <v>No Data Entered</v>
      </c>
    </row>
    <row r="32" spans="1:29" x14ac:dyDescent="0.15">
      <c r="A32" s="72">
        <v>44580</v>
      </c>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75" t="str">
        <f t="shared" si="1"/>
        <v>No Data Entered</v>
      </c>
    </row>
    <row r="33" spans="1:29" x14ac:dyDescent="0.15">
      <c r="A33" s="72">
        <v>44581</v>
      </c>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75" t="str">
        <f t="shared" si="1"/>
        <v>No Data Entered</v>
      </c>
    </row>
    <row r="34" spans="1:29" x14ac:dyDescent="0.15">
      <c r="A34" s="72">
        <v>44582</v>
      </c>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75" t="str">
        <f t="shared" si="1"/>
        <v>No Data Entered</v>
      </c>
    </row>
    <row r="35" spans="1:29" x14ac:dyDescent="0.15">
      <c r="A35" s="72">
        <v>44583</v>
      </c>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75" t="str">
        <f t="shared" si="1"/>
        <v>No Data Entered</v>
      </c>
    </row>
    <row r="36" spans="1:29" x14ac:dyDescent="0.15">
      <c r="A36" s="72">
        <v>44584</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75" t="str">
        <f t="shared" si="1"/>
        <v>No Data Entered</v>
      </c>
    </row>
    <row r="37" spans="1:29" x14ac:dyDescent="0.15">
      <c r="A37" s="72">
        <v>44585</v>
      </c>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75" t="str">
        <f t="shared" si="1"/>
        <v>No Data Entered</v>
      </c>
    </row>
    <row r="38" spans="1:29" x14ac:dyDescent="0.15">
      <c r="A38" s="72">
        <v>44586</v>
      </c>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75" t="str">
        <f t="shared" si="1"/>
        <v>No Data Entered</v>
      </c>
    </row>
    <row r="39" spans="1:29" x14ac:dyDescent="0.15">
      <c r="A39" s="72">
        <v>44587</v>
      </c>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75" t="str">
        <f t="shared" si="1"/>
        <v>No Data Entered</v>
      </c>
    </row>
    <row r="40" spans="1:29" x14ac:dyDescent="0.15">
      <c r="A40" s="72">
        <v>44588</v>
      </c>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75" t="str">
        <f t="shared" si="1"/>
        <v>No Data Entered</v>
      </c>
    </row>
    <row r="41" spans="1:29" x14ac:dyDescent="0.15">
      <c r="A41" s="72">
        <v>44589</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75" t="str">
        <f t="shared" si="1"/>
        <v>No Data Entered</v>
      </c>
    </row>
    <row r="42" spans="1:29" x14ac:dyDescent="0.15">
      <c r="A42" s="72">
        <v>44590</v>
      </c>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75" t="str">
        <f t="shared" si="1"/>
        <v>No Data Entered</v>
      </c>
    </row>
    <row r="43" spans="1:29" x14ac:dyDescent="0.15">
      <c r="A43" s="72">
        <v>44591</v>
      </c>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75" t="str">
        <f t="shared" si="1"/>
        <v>No Data Entered</v>
      </c>
    </row>
    <row r="44" spans="1:29" x14ac:dyDescent="0.15">
      <c r="A44" s="72">
        <v>44592</v>
      </c>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75" t="str">
        <f t="shared" si="1"/>
        <v>No Data Entered</v>
      </c>
    </row>
    <row r="45" spans="1:29" x14ac:dyDescent="0.15">
      <c r="A45" s="72">
        <v>44593</v>
      </c>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75" t="str">
        <f t="shared" si="1"/>
        <v>No Data Entered</v>
      </c>
    </row>
    <row r="46" spans="1:29" x14ac:dyDescent="0.15">
      <c r="A46" s="72">
        <v>44594</v>
      </c>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75" t="str">
        <f t="shared" ref="AC46:AC73" si="2">IFERROR(AVERAGE(B46:AB46)/3,"No Data Entered")</f>
        <v>No Data Entered</v>
      </c>
    </row>
    <row r="47" spans="1:29" x14ac:dyDescent="0.15">
      <c r="A47" s="72">
        <v>44595</v>
      </c>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75" t="str">
        <f t="shared" si="2"/>
        <v>No Data Entered</v>
      </c>
    </row>
    <row r="48" spans="1:29" x14ac:dyDescent="0.15">
      <c r="A48" s="72">
        <v>44596</v>
      </c>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75" t="str">
        <f t="shared" si="2"/>
        <v>No Data Entered</v>
      </c>
    </row>
    <row r="49" spans="1:29" x14ac:dyDescent="0.15">
      <c r="A49" s="72">
        <v>44597</v>
      </c>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75" t="str">
        <f t="shared" si="2"/>
        <v>No Data Entered</v>
      </c>
    </row>
    <row r="50" spans="1:29" x14ac:dyDescent="0.15">
      <c r="A50" s="72">
        <v>44598</v>
      </c>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75" t="str">
        <f t="shared" si="2"/>
        <v>No Data Entered</v>
      </c>
    </row>
    <row r="51" spans="1:29" x14ac:dyDescent="0.15">
      <c r="A51" s="72">
        <v>44599</v>
      </c>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75" t="str">
        <f t="shared" si="2"/>
        <v>No Data Entered</v>
      </c>
    </row>
    <row r="52" spans="1:29" x14ac:dyDescent="0.15">
      <c r="A52" s="72">
        <v>44600</v>
      </c>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75" t="str">
        <f t="shared" si="2"/>
        <v>No Data Entered</v>
      </c>
    </row>
    <row r="53" spans="1:29" x14ac:dyDescent="0.15">
      <c r="A53" s="72">
        <v>44601</v>
      </c>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75" t="str">
        <f t="shared" si="2"/>
        <v>No Data Entered</v>
      </c>
    </row>
    <row r="54" spans="1:29" x14ac:dyDescent="0.15">
      <c r="A54" s="72">
        <v>44602</v>
      </c>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75" t="str">
        <f t="shared" si="2"/>
        <v>No Data Entered</v>
      </c>
    </row>
    <row r="55" spans="1:29" x14ac:dyDescent="0.15">
      <c r="A55" s="72">
        <v>44603</v>
      </c>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75" t="str">
        <f t="shared" si="2"/>
        <v>No Data Entered</v>
      </c>
    </row>
    <row r="56" spans="1:29" x14ac:dyDescent="0.15">
      <c r="A56" s="72">
        <v>44604</v>
      </c>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75" t="str">
        <f t="shared" si="2"/>
        <v>No Data Entered</v>
      </c>
    </row>
    <row r="57" spans="1:29" x14ac:dyDescent="0.15">
      <c r="A57" s="72">
        <v>44605</v>
      </c>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75" t="str">
        <f t="shared" si="2"/>
        <v>No Data Entered</v>
      </c>
    </row>
    <row r="58" spans="1:29" x14ac:dyDescent="0.15">
      <c r="A58" s="72">
        <v>44606</v>
      </c>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75" t="str">
        <f t="shared" si="2"/>
        <v>No Data Entered</v>
      </c>
    </row>
    <row r="59" spans="1:29" x14ac:dyDescent="0.15">
      <c r="A59" s="72">
        <v>44607</v>
      </c>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75" t="str">
        <f t="shared" si="2"/>
        <v>No Data Entered</v>
      </c>
    </row>
    <row r="60" spans="1:29" x14ac:dyDescent="0.15">
      <c r="A60" s="72">
        <v>44608</v>
      </c>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75" t="str">
        <f t="shared" si="2"/>
        <v>No Data Entered</v>
      </c>
    </row>
    <row r="61" spans="1:29" x14ac:dyDescent="0.15">
      <c r="A61" s="72">
        <v>44609</v>
      </c>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75" t="str">
        <f t="shared" si="2"/>
        <v>No Data Entered</v>
      </c>
    </row>
    <row r="62" spans="1:29" x14ac:dyDescent="0.15">
      <c r="A62" s="72">
        <v>44610</v>
      </c>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75" t="str">
        <f t="shared" si="2"/>
        <v>No Data Entered</v>
      </c>
    </row>
    <row r="63" spans="1:29" x14ac:dyDescent="0.15">
      <c r="A63" s="72">
        <v>44611</v>
      </c>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75" t="str">
        <f t="shared" si="2"/>
        <v>No Data Entered</v>
      </c>
    </row>
    <row r="64" spans="1:29" x14ac:dyDescent="0.15">
      <c r="A64" s="72">
        <v>44612</v>
      </c>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75" t="str">
        <f t="shared" si="2"/>
        <v>No Data Entered</v>
      </c>
    </row>
    <row r="65" spans="1:29" x14ac:dyDescent="0.15">
      <c r="A65" s="72">
        <v>44613</v>
      </c>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75" t="str">
        <f t="shared" si="2"/>
        <v>No Data Entered</v>
      </c>
    </row>
    <row r="66" spans="1:29" x14ac:dyDescent="0.15">
      <c r="A66" s="72">
        <v>44614</v>
      </c>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75" t="str">
        <f t="shared" si="2"/>
        <v>No Data Entered</v>
      </c>
    </row>
    <row r="67" spans="1:29" x14ac:dyDescent="0.15">
      <c r="A67" s="72">
        <v>44615</v>
      </c>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75" t="str">
        <f t="shared" si="2"/>
        <v>No Data Entered</v>
      </c>
    </row>
    <row r="68" spans="1:29" x14ac:dyDescent="0.15">
      <c r="A68" s="72">
        <v>44616</v>
      </c>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75" t="str">
        <f t="shared" si="2"/>
        <v>No Data Entered</v>
      </c>
    </row>
    <row r="69" spans="1:29" x14ac:dyDescent="0.15">
      <c r="A69" s="72">
        <v>44617</v>
      </c>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75" t="str">
        <f t="shared" si="2"/>
        <v>No Data Entered</v>
      </c>
    </row>
    <row r="70" spans="1:29" x14ac:dyDescent="0.15">
      <c r="A70" s="72">
        <v>44618</v>
      </c>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75" t="str">
        <f t="shared" si="2"/>
        <v>No Data Entered</v>
      </c>
    </row>
    <row r="71" spans="1:29" x14ac:dyDescent="0.15">
      <c r="A71" s="72">
        <v>44619</v>
      </c>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75" t="str">
        <f t="shared" si="2"/>
        <v>No Data Entered</v>
      </c>
    </row>
    <row r="72" spans="1:29" x14ac:dyDescent="0.15">
      <c r="A72" s="72">
        <v>44620</v>
      </c>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75" t="str">
        <f t="shared" si="2"/>
        <v>No Data Entered</v>
      </c>
    </row>
    <row r="73" spans="1:29" x14ac:dyDescent="0.15">
      <c r="A73" s="109">
        <v>44621</v>
      </c>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110" t="str">
        <f t="shared" si="2"/>
        <v>No Data Entered</v>
      </c>
    </row>
    <row r="74" spans="1:29" x14ac:dyDescent="0.15">
      <c r="AC74" s="108"/>
    </row>
  </sheetData>
  <mergeCells count="20">
    <mergeCell ref="AC11:AC13"/>
    <mergeCell ref="R11:T11"/>
    <mergeCell ref="U11:V11"/>
    <mergeCell ref="W11:Y11"/>
    <mergeCell ref="Z11:AB11"/>
    <mergeCell ref="A1:H1"/>
    <mergeCell ref="B11:E11"/>
    <mergeCell ref="F11:J11"/>
    <mergeCell ref="K11:Q11"/>
    <mergeCell ref="F9:G9"/>
    <mergeCell ref="F10:G10"/>
    <mergeCell ref="F2:H2"/>
    <mergeCell ref="A2:A10"/>
    <mergeCell ref="B2:E10"/>
    <mergeCell ref="F3:G3"/>
    <mergeCell ref="F4:G4"/>
    <mergeCell ref="F5:G5"/>
    <mergeCell ref="F6:G6"/>
    <mergeCell ref="F7:G7"/>
    <mergeCell ref="F8:G8"/>
  </mergeCells>
  <pageMargins left="0.7" right="0.7" top="0.75" bottom="0.75" header="0.3" footer="0.3"/>
  <pageSetup orientation="portrait" r:id="rId1"/>
  <ignoredErrors>
    <ignoredError sqref="AC15:AC73"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D3589-6A8B-4CD1-8611-9B51C1336955}">
  <sheetPr>
    <tabColor rgb="FFFFC000"/>
  </sheetPr>
  <dimension ref="A1:C54"/>
  <sheetViews>
    <sheetView workbookViewId="0">
      <selection sqref="A1:C1"/>
    </sheetView>
  </sheetViews>
  <sheetFormatPr baseColWidth="10" defaultColWidth="9.1640625" defaultRowHeight="14" x14ac:dyDescent="0.15"/>
  <cols>
    <col min="1" max="1" width="36.33203125" style="31" customWidth="1"/>
    <col min="2" max="2" width="56" style="31" customWidth="1"/>
    <col min="3" max="3" width="59.83203125" style="31" customWidth="1"/>
    <col min="4" max="4" width="1.1640625" style="31" customWidth="1"/>
    <col min="5" max="16384" width="9.1640625" style="31"/>
  </cols>
  <sheetData>
    <row r="1" spans="1:3" ht="18" x14ac:dyDescent="0.2">
      <c r="A1" s="151" t="s">
        <v>166</v>
      </c>
      <c r="B1" s="151"/>
      <c r="C1" s="151"/>
    </row>
    <row r="2" spans="1:3" ht="143.5" customHeight="1" x14ac:dyDescent="0.15">
      <c r="A2" s="152" t="s">
        <v>208</v>
      </c>
      <c r="B2" s="152"/>
      <c r="C2" s="152"/>
    </row>
    <row r="3" spans="1:3" x14ac:dyDescent="0.15">
      <c r="A3" s="60" t="s">
        <v>3</v>
      </c>
      <c r="B3" s="153" t="s">
        <v>4</v>
      </c>
      <c r="C3" s="153"/>
    </row>
    <row r="4" spans="1:3" x14ac:dyDescent="0.15">
      <c r="A4" s="33" t="s">
        <v>5</v>
      </c>
      <c r="B4" s="153" t="s">
        <v>169</v>
      </c>
      <c r="C4" s="153"/>
    </row>
    <row r="5" spans="1:3" x14ac:dyDescent="0.15">
      <c r="A5" s="38" t="s">
        <v>165</v>
      </c>
      <c r="B5" s="153" t="s">
        <v>167</v>
      </c>
      <c r="C5" s="154"/>
    </row>
    <row r="6" spans="1:3" ht="15" x14ac:dyDescent="0.15">
      <c r="A6" s="61"/>
      <c r="B6" s="127" t="s">
        <v>164</v>
      </c>
      <c r="C6" s="126" t="s">
        <v>163</v>
      </c>
    </row>
    <row r="7" spans="1:3" ht="15" x14ac:dyDescent="0.15">
      <c r="A7" s="129" t="s">
        <v>1</v>
      </c>
      <c r="B7" s="130" t="s">
        <v>168</v>
      </c>
      <c r="C7" s="130" t="s">
        <v>168</v>
      </c>
    </row>
    <row r="8" spans="1:3" x14ac:dyDescent="0.15">
      <c r="A8" s="128">
        <v>45926</v>
      </c>
      <c r="B8" s="45">
        <v>35</v>
      </c>
      <c r="C8" s="45"/>
    </row>
    <row r="9" spans="1:3" x14ac:dyDescent="0.15">
      <c r="A9" s="128">
        <v>45927</v>
      </c>
      <c r="B9" s="45">
        <v>34</v>
      </c>
      <c r="C9" s="45"/>
    </row>
    <row r="10" spans="1:3" x14ac:dyDescent="0.15">
      <c r="A10" s="128">
        <v>45928</v>
      </c>
      <c r="B10" s="45">
        <v>35</v>
      </c>
      <c r="C10" s="45"/>
    </row>
    <row r="11" spans="1:3" x14ac:dyDescent="0.15">
      <c r="A11" s="128">
        <v>45929</v>
      </c>
      <c r="B11" s="45">
        <v>33</v>
      </c>
      <c r="C11" s="45"/>
    </row>
    <row r="12" spans="1:3" x14ac:dyDescent="0.15">
      <c r="A12" s="128">
        <v>45930</v>
      </c>
      <c r="B12" s="45">
        <v>34</v>
      </c>
      <c r="C12" s="45"/>
    </row>
    <row r="13" spans="1:3" x14ac:dyDescent="0.15">
      <c r="A13" s="56">
        <v>45937</v>
      </c>
      <c r="B13" s="45"/>
      <c r="C13" s="45">
        <v>37</v>
      </c>
    </row>
    <row r="14" spans="1:3" x14ac:dyDescent="0.15">
      <c r="A14" s="56">
        <v>45944</v>
      </c>
      <c r="B14" s="45"/>
      <c r="C14" s="45">
        <v>39</v>
      </c>
    </row>
    <row r="15" spans="1:3" x14ac:dyDescent="0.15">
      <c r="A15" s="56">
        <v>45951</v>
      </c>
      <c r="B15" s="45"/>
      <c r="C15" s="45">
        <v>40</v>
      </c>
    </row>
    <row r="16" spans="1:3" x14ac:dyDescent="0.15">
      <c r="A16" s="56">
        <v>45958</v>
      </c>
      <c r="B16" s="45"/>
      <c r="C16" s="45">
        <v>43</v>
      </c>
    </row>
    <row r="17" spans="1:3" x14ac:dyDescent="0.15">
      <c r="A17" s="56">
        <v>45965</v>
      </c>
      <c r="B17" s="45"/>
      <c r="C17" s="45">
        <v>45</v>
      </c>
    </row>
    <row r="18" spans="1:3" x14ac:dyDescent="0.15">
      <c r="A18" s="56">
        <v>45972</v>
      </c>
      <c r="B18" s="45"/>
      <c r="C18" s="45">
        <v>46</v>
      </c>
    </row>
    <row r="19" spans="1:3" x14ac:dyDescent="0.15">
      <c r="A19" s="56">
        <v>45979</v>
      </c>
      <c r="B19" s="45"/>
      <c r="C19" s="45">
        <v>48</v>
      </c>
    </row>
    <row r="20" spans="1:3" x14ac:dyDescent="0.15">
      <c r="A20" s="56">
        <v>45986</v>
      </c>
      <c r="B20" s="45"/>
      <c r="C20" s="45">
        <v>49</v>
      </c>
    </row>
    <row r="21" spans="1:3" x14ac:dyDescent="0.15">
      <c r="A21" s="56">
        <v>45993</v>
      </c>
      <c r="B21" s="45"/>
      <c r="C21" s="45">
        <v>51</v>
      </c>
    </row>
    <row r="22" spans="1:3" x14ac:dyDescent="0.15">
      <c r="A22" s="56">
        <v>46000</v>
      </c>
      <c r="B22" s="45"/>
      <c r="C22" s="45">
        <v>53</v>
      </c>
    </row>
    <row r="23" spans="1:3" x14ac:dyDescent="0.15">
      <c r="A23" s="56">
        <v>46007</v>
      </c>
      <c r="B23" s="45"/>
      <c r="C23" s="45">
        <v>55</v>
      </c>
    </row>
    <row r="24" spans="1:3" x14ac:dyDescent="0.15">
      <c r="A24" s="56">
        <v>46014</v>
      </c>
      <c r="B24" s="45"/>
      <c r="C24" s="45">
        <v>56</v>
      </c>
    </row>
    <row r="25" spans="1:3" x14ac:dyDescent="0.15">
      <c r="A25" s="56">
        <v>46021</v>
      </c>
      <c r="B25" s="45"/>
      <c r="C25" s="45">
        <v>57</v>
      </c>
    </row>
    <row r="26" spans="1:3" x14ac:dyDescent="0.15">
      <c r="A26" s="56">
        <v>46028</v>
      </c>
      <c r="B26" s="45"/>
      <c r="C26" s="45">
        <v>58</v>
      </c>
    </row>
    <row r="27" spans="1:3" x14ac:dyDescent="0.15">
      <c r="A27" s="56">
        <v>46035</v>
      </c>
      <c r="B27" s="45"/>
      <c r="C27" s="45">
        <v>59</v>
      </c>
    </row>
    <row r="28" spans="1:3" x14ac:dyDescent="0.15">
      <c r="A28" s="56">
        <v>46042</v>
      </c>
      <c r="B28" s="45"/>
      <c r="C28" s="45">
        <v>60</v>
      </c>
    </row>
    <row r="29" spans="1:3" x14ac:dyDescent="0.15">
      <c r="A29" s="56">
        <v>46049</v>
      </c>
      <c r="B29" s="45"/>
      <c r="C29" s="45">
        <v>61</v>
      </c>
    </row>
    <row r="30" spans="1:3" x14ac:dyDescent="0.15">
      <c r="A30" s="56">
        <v>46056</v>
      </c>
      <c r="B30" s="45"/>
      <c r="C30" s="45">
        <v>62</v>
      </c>
    </row>
    <row r="31" spans="1:3" x14ac:dyDescent="0.15">
      <c r="A31" s="56">
        <v>46063</v>
      </c>
      <c r="B31" s="45"/>
      <c r="C31" s="45">
        <v>62</v>
      </c>
    </row>
    <row r="32" spans="1:3" x14ac:dyDescent="0.15">
      <c r="A32" s="56">
        <v>46070</v>
      </c>
      <c r="B32" s="45"/>
      <c r="C32" s="45"/>
    </row>
    <row r="33" spans="1:3" x14ac:dyDescent="0.15">
      <c r="A33" s="56">
        <v>46077</v>
      </c>
      <c r="B33" s="45"/>
      <c r="C33" s="45"/>
    </row>
    <row r="34" spans="1:3" x14ac:dyDescent="0.15">
      <c r="A34" s="56">
        <v>46084</v>
      </c>
      <c r="B34" s="45"/>
      <c r="C34" s="45"/>
    </row>
    <row r="35" spans="1:3" x14ac:dyDescent="0.15">
      <c r="A35" s="56">
        <v>46091</v>
      </c>
      <c r="B35" s="45"/>
      <c r="C35" s="45"/>
    </row>
    <row r="36" spans="1:3" x14ac:dyDescent="0.15">
      <c r="A36" s="56">
        <v>46098</v>
      </c>
      <c r="B36" s="45"/>
      <c r="C36" s="45"/>
    </row>
    <row r="37" spans="1:3" x14ac:dyDescent="0.15">
      <c r="A37" s="56">
        <v>46105</v>
      </c>
      <c r="B37" s="45"/>
      <c r="C37" s="45"/>
    </row>
    <row r="38" spans="1:3" x14ac:dyDescent="0.15">
      <c r="A38" s="56">
        <v>46112</v>
      </c>
      <c r="B38" s="45"/>
      <c r="C38" s="45"/>
    </row>
    <row r="39" spans="1:3" x14ac:dyDescent="0.15">
      <c r="A39" s="56">
        <v>46119</v>
      </c>
      <c r="B39" s="45"/>
      <c r="C39" s="45"/>
    </row>
    <row r="40" spans="1:3" x14ac:dyDescent="0.15">
      <c r="A40" s="56">
        <v>46126</v>
      </c>
      <c r="B40" s="45"/>
      <c r="C40" s="45"/>
    </row>
    <row r="41" spans="1:3" x14ac:dyDescent="0.15">
      <c r="A41" s="56">
        <v>46133</v>
      </c>
      <c r="B41" s="45"/>
      <c r="C41" s="45"/>
    </row>
    <row r="42" spans="1:3" x14ac:dyDescent="0.15">
      <c r="A42" s="56">
        <v>46140</v>
      </c>
      <c r="B42" s="45"/>
      <c r="C42" s="45"/>
    </row>
    <row r="43" spans="1:3" x14ac:dyDescent="0.15">
      <c r="A43" s="56">
        <v>46147</v>
      </c>
      <c r="B43" s="45"/>
      <c r="C43" s="45"/>
    </row>
    <row r="44" spans="1:3" x14ac:dyDescent="0.15">
      <c r="A44" s="56">
        <v>46154</v>
      </c>
      <c r="B44" s="45"/>
      <c r="C44" s="45"/>
    </row>
    <row r="45" spans="1:3" x14ac:dyDescent="0.15">
      <c r="A45" s="56">
        <v>46161</v>
      </c>
      <c r="B45" s="45"/>
      <c r="C45" s="45"/>
    </row>
    <row r="46" spans="1:3" x14ac:dyDescent="0.15">
      <c r="A46" s="56">
        <v>46168</v>
      </c>
      <c r="B46" s="45"/>
      <c r="C46" s="45"/>
    </row>
    <row r="47" spans="1:3" x14ac:dyDescent="0.15">
      <c r="A47" s="56">
        <v>46175</v>
      </c>
      <c r="B47" s="45"/>
      <c r="C47" s="45"/>
    </row>
    <row r="48" spans="1:3" x14ac:dyDescent="0.15">
      <c r="A48" s="56">
        <v>46182</v>
      </c>
      <c r="B48" s="45"/>
      <c r="C48" s="45"/>
    </row>
    <row r="49" spans="1:3" x14ac:dyDescent="0.15">
      <c r="A49" s="56">
        <v>46189</v>
      </c>
      <c r="B49" s="45"/>
      <c r="C49" s="45"/>
    </row>
    <row r="50" spans="1:3" x14ac:dyDescent="0.15">
      <c r="A50" s="56">
        <v>46196</v>
      </c>
      <c r="B50" s="45"/>
      <c r="C50" s="45"/>
    </row>
    <row r="51" spans="1:3" x14ac:dyDescent="0.15">
      <c r="A51" s="56">
        <v>46203</v>
      </c>
      <c r="B51" s="45"/>
      <c r="C51" s="45"/>
    </row>
    <row r="52" spans="1:3" x14ac:dyDescent="0.15">
      <c r="A52" s="56">
        <v>46210</v>
      </c>
      <c r="B52" s="45"/>
      <c r="C52" s="45"/>
    </row>
    <row r="53" spans="1:3" x14ac:dyDescent="0.15">
      <c r="A53" s="56">
        <v>46217</v>
      </c>
      <c r="B53" s="45"/>
      <c r="C53" s="45"/>
    </row>
    <row r="54" spans="1:3" x14ac:dyDescent="0.15">
      <c r="A54" s="54" t="s">
        <v>51</v>
      </c>
      <c r="B54" s="59">
        <f>AVERAGE(B8:B53)</f>
        <v>34.200000000000003</v>
      </c>
      <c r="C54" s="59">
        <f>AVERAGE(C8:C53)</f>
        <v>51.631578947368418</v>
      </c>
    </row>
  </sheetData>
  <mergeCells count="5">
    <mergeCell ref="A1:C1"/>
    <mergeCell ref="A2:C2"/>
    <mergeCell ref="B3:C3"/>
    <mergeCell ref="B4:C4"/>
    <mergeCell ref="B5:C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84945-B4BB-4AF9-96CD-D265725964C9}">
  <sheetPr>
    <tabColor rgb="FFFFFF00"/>
  </sheetPr>
  <dimension ref="A1:C54"/>
  <sheetViews>
    <sheetView workbookViewId="0">
      <selection sqref="A1:C1"/>
    </sheetView>
  </sheetViews>
  <sheetFormatPr baseColWidth="10" defaultColWidth="9.1640625" defaultRowHeight="14" x14ac:dyDescent="0.15"/>
  <cols>
    <col min="1" max="1" width="18.5" style="31" bestFit="1" customWidth="1"/>
    <col min="2" max="3" width="58.1640625" style="31" customWidth="1"/>
    <col min="4" max="16384" width="9.1640625" style="31"/>
  </cols>
  <sheetData>
    <row r="1" spans="1:3" ht="18" x14ac:dyDescent="0.2">
      <c r="A1" s="155" t="s">
        <v>52</v>
      </c>
      <c r="B1" s="156"/>
      <c r="C1" s="157"/>
    </row>
    <row r="2" spans="1:3" ht="237" customHeight="1" x14ac:dyDescent="0.15">
      <c r="A2" s="158" t="s">
        <v>209</v>
      </c>
      <c r="B2" s="159"/>
      <c r="C2" s="160"/>
    </row>
    <row r="3" spans="1:3" x14ac:dyDescent="0.15">
      <c r="A3" s="60" t="s">
        <v>3</v>
      </c>
      <c r="B3" s="161" t="s">
        <v>4</v>
      </c>
      <c r="C3" s="162"/>
    </row>
    <row r="4" spans="1:3" x14ac:dyDescent="0.15">
      <c r="A4" s="33" t="s">
        <v>5</v>
      </c>
      <c r="B4" s="163" t="s">
        <v>6</v>
      </c>
      <c r="C4" s="164"/>
    </row>
    <row r="5" spans="1:3" x14ac:dyDescent="0.15">
      <c r="A5" s="38" t="s">
        <v>11</v>
      </c>
      <c r="B5" s="165" t="s">
        <v>7</v>
      </c>
      <c r="C5" s="166"/>
    </row>
    <row r="6" spans="1:3" x14ac:dyDescent="0.15">
      <c r="A6" s="37"/>
      <c r="B6" s="40" t="s">
        <v>8</v>
      </c>
      <c r="C6" s="40" t="s">
        <v>9</v>
      </c>
    </row>
    <row r="7" spans="1:3" x14ac:dyDescent="0.15">
      <c r="A7" s="47" t="s">
        <v>1</v>
      </c>
      <c r="B7" s="48" t="s">
        <v>53</v>
      </c>
      <c r="C7" s="48" t="s">
        <v>54</v>
      </c>
    </row>
    <row r="8" spans="1:3" x14ac:dyDescent="0.15">
      <c r="A8" s="53">
        <v>44466</v>
      </c>
      <c r="B8" s="34">
        <v>10</v>
      </c>
      <c r="C8" s="34"/>
    </row>
    <row r="9" spans="1:3" x14ac:dyDescent="0.15">
      <c r="A9" s="51">
        <v>44467</v>
      </c>
      <c r="B9" s="34">
        <v>25</v>
      </c>
      <c r="C9" s="34"/>
    </row>
    <row r="10" spans="1:3" x14ac:dyDescent="0.15">
      <c r="A10" s="51">
        <v>44468</v>
      </c>
      <c r="B10" s="34">
        <v>15</v>
      </c>
      <c r="C10" s="34"/>
    </row>
    <row r="11" spans="1:3" x14ac:dyDescent="0.15">
      <c r="A11" s="51">
        <v>44469</v>
      </c>
      <c r="B11" s="34">
        <v>15</v>
      </c>
      <c r="C11" s="34"/>
    </row>
    <row r="12" spans="1:3" x14ac:dyDescent="0.15">
      <c r="A12" s="51">
        <v>44470</v>
      </c>
      <c r="B12" s="34">
        <v>30</v>
      </c>
      <c r="C12" s="34"/>
    </row>
    <row r="13" spans="1:3" x14ac:dyDescent="0.15">
      <c r="A13" s="51">
        <v>44473</v>
      </c>
      <c r="B13" s="34"/>
      <c r="C13" s="34">
        <v>5</v>
      </c>
    </row>
    <row r="14" spans="1:3" x14ac:dyDescent="0.15">
      <c r="A14" s="51">
        <v>44474</v>
      </c>
      <c r="B14" s="34"/>
      <c r="C14" s="34">
        <v>10</v>
      </c>
    </row>
    <row r="15" spans="1:3" x14ac:dyDescent="0.15">
      <c r="A15" s="51">
        <v>44475</v>
      </c>
      <c r="B15" s="34"/>
      <c r="C15" s="34">
        <v>5</v>
      </c>
    </row>
    <row r="16" spans="1:3" x14ac:dyDescent="0.15">
      <c r="A16" s="51">
        <v>44476</v>
      </c>
      <c r="B16" s="34"/>
      <c r="C16" s="34">
        <v>2</v>
      </c>
    </row>
    <row r="17" spans="1:3" x14ac:dyDescent="0.15">
      <c r="A17" s="51">
        <v>44477</v>
      </c>
      <c r="B17" s="34"/>
      <c r="C17" s="34">
        <v>0</v>
      </c>
    </row>
    <row r="18" spans="1:3" x14ac:dyDescent="0.15">
      <c r="A18" s="51">
        <v>44480</v>
      </c>
      <c r="B18" s="34"/>
      <c r="C18" s="34">
        <v>0</v>
      </c>
    </row>
    <row r="19" spans="1:3" x14ac:dyDescent="0.15">
      <c r="A19" s="51">
        <v>44481</v>
      </c>
      <c r="B19" s="34">
        <v>20</v>
      </c>
      <c r="C19" s="34"/>
    </row>
    <row r="20" spans="1:3" x14ac:dyDescent="0.15">
      <c r="A20" s="51">
        <v>44482</v>
      </c>
      <c r="B20" s="34">
        <v>25</v>
      </c>
      <c r="C20" s="34"/>
    </row>
    <row r="21" spans="1:3" x14ac:dyDescent="0.15">
      <c r="A21" s="51">
        <v>44483</v>
      </c>
      <c r="B21" s="34">
        <v>19</v>
      </c>
      <c r="C21" s="34"/>
    </row>
    <row r="22" spans="1:3" x14ac:dyDescent="0.15">
      <c r="A22" s="51">
        <v>44484</v>
      </c>
      <c r="B22" s="34">
        <v>24</v>
      </c>
      <c r="C22" s="34"/>
    </row>
    <row r="23" spans="1:3" x14ac:dyDescent="0.15">
      <c r="A23" s="51">
        <v>44487</v>
      </c>
      <c r="B23" s="34">
        <v>26</v>
      </c>
      <c r="C23" s="34"/>
    </row>
    <row r="24" spans="1:3" x14ac:dyDescent="0.15">
      <c r="A24" s="51">
        <v>44488</v>
      </c>
      <c r="B24" s="34"/>
      <c r="C24" s="34">
        <v>10</v>
      </c>
    </row>
    <row r="25" spans="1:3" x14ac:dyDescent="0.15">
      <c r="A25" s="51">
        <v>44489</v>
      </c>
      <c r="B25" s="34"/>
      <c r="C25" s="34">
        <v>2</v>
      </c>
    </row>
    <row r="26" spans="1:3" x14ac:dyDescent="0.15">
      <c r="A26" s="51">
        <v>44490</v>
      </c>
      <c r="B26" s="34"/>
      <c r="C26" s="34">
        <v>0</v>
      </c>
    </row>
    <row r="27" spans="1:3" x14ac:dyDescent="0.15">
      <c r="A27" s="51">
        <v>44491</v>
      </c>
      <c r="B27" s="34"/>
      <c r="C27" s="34">
        <v>3</v>
      </c>
    </row>
    <row r="28" spans="1:3" x14ac:dyDescent="0.15">
      <c r="A28" s="51">
        <v>44492</v>
      </c>
      <c r="B28" s="34"/>
      <c r="C28" s="34">
        <v>2</v>
      </c>
    </row>
    <row r="29" spans="1:3" x14ac:dyDescent="0.15">
      <c r="A29" s="51">
        <v>44493</v>
      </c>
      <c r="B29" s="34"/>
      <c r="C29" s="34">
        <v>2</v>
      </c>
    </row>
    <row r="30" spans="1:3" x14ac:dyDescent="0.15">
      <c r="A30" s="51">
        <v>44494</v>
      </c>
      <c r="B30" s="34"/>
      <c r="C30" s="34">
        <v>4</v>
      </c>
    </row>
    <row r="31" spans="1:3" x14ac:dyDescent="0.15">
      <c r="A31" s="51">
        <v>44495</v>
      </c>
      <c r="B31" s="34"/>
      <c r="C31" s="34">
        <v>0</v>
      </c>
    </row>
    <row r="32" spans="1:3" x14ac:dyDescent="0.15">
      <c r="A32" s="51">
        <v>44496</v>
      </c>
      <c r="B32" s="34"/>
      <c r="C32" s="34">
        <v>0</v>
      </c>
    </row>
    <row r="33" spans="1:3" x14ac:dyDescent="0.15">
      <c r="A33" s="51">
        <v>44497</v>
      </c>
      <c r="B33" s="34"/>
      <c r="C33" s="34">
        <v>0</v>
      </c>
    </row>
    <row r="34" spans="1:3" x14ac:dyDescent="0.15">
      <c r="A34" s="51">
        <v>44498</v>
      </c>
      <c r="B34" s="34"/>
      <c r="C34" s="34">
        <v>3</v>
      </c>
    </row>
    <row r="35" spans="1:3" x14ac:dyDescent="0.15">
      <c r="A35" s="51">
        <v>44499</v>
      </c>
      <c r="B35" s="34"/>
      <c r="C35" s="34">
        <v>0</v>
      </c>
    </row>
    <row r="36" spans="1:3" x14ac:dyDescent="0.15">
      <c r="A36" s="51">
        <v>44500</v>
      </c>
      <c r="B36" s="34"/>
      <c r="C36" s="34">
        <v>0</v>
      </c>
    </row>
    <row r="37" spans="1:3" x14ac:dyDescent="0.15">
      <c r="A37" s="51">
        <v>44501</v>
      </c>
      <c r="B37" s="34"/>
      <c r="C37" s="34"/>
    </row>
    <row r="38" spans="1:3" x14ac:dyDescent="0.15">
      <c r="A38" s="51">
        <v>44502</v>
      </c>
      <c r="B38" s="34"/>
      <c r="C38" s="34"/>
    </row>
    <row r="39" spans="1:3" x14ac:dyDescent="0.15">
      <c r="A39" s="51">
        <v>44503</v>
      </c>
      <c r="B39" s="34"/>
      <c r="C39" s="34"/>
    </row>
    <row r="40" spans="1:3" x14ac:dyDescent="0.15">
      <c r="A40" s="51">
        <v>44504</v>
      </c>
      <c r="B40" s="34"/>
      <c r="C40" s="34"/>
    </row>
    <row r="41" spans="1:3" x14ac:dyDescent="0.15">
      <c r="A41" s="51">
        <v>44505</v>
      </c>
      <c r="B41" s="34"/>
      <c r="C41" s="34"/>
    </row>
    <row r="42" spans="1:3" x14ac:dyDescent="0.15">
      <c r="A42" s="51">
        <v>44506</v>
      </c>
      <c r="B42" s="34"/>
      <c r="C42" s="34"/>
    </row>
    <row r="43" spans="1:3" x14ac:dyDescent="0.15">
      <c r="A43" s="51">
        <v>44507</v>
      </c>
      <c r="B43" s="34"/>
      <c r="C43" s="34"/>
    </row>
    <row r="44" spans="1:3" x14ac:dyDescent="0.15">
      <c r="A44" s="51">
        <v>44508</v>
      </c>
      <c r="B44" s="34"/>
      <c r="C44" s="34"/>
    </row>
    <row r="45" spans="1:3" x14ac:dyDescent="0.15">
      <c r="A45" s="51">
        <v>44509</v>
      </c>
      <c r="B45" s="34"/>
      <c r="C45" s="34"/>
    </row>
    <row r="46" spans="1:3" x14ac:dyDescent="0.15">
      <c r="A46" s="51">
        <v>44510</v>
      </c>
      <c r="B46" s="34"/>
      <c r="C46" s="34"/>
    </row>
    <row r="47" spans="1:3" x14ac:dyDescent="0.15">
      <c r="A47" s="51">
        <v>44511</v>
      </c>
      <c r="B47" s="34"/>
      <c r="C47" s="34"/>
    </row>
    <row r="48" spans="1:3" x14ac:dyDescent="0.15">
      <c r="A48" s="51">
        <v>44512</v>
      </c>
      <c r="B48" s="34"/>
      <c r="C48" s="34"/>
    </row>
    <row r="49" spans="1:3" x14ac:dyDescent="0.15">
      <c r="A49" s="51">
        <v>44513</v>
      </c>
      <c r="B49" s="34"/>
      <c r="C49" s="34"/>
    </row>
    <row r="50" spans="1:3" x14ac:dyDescent="0.15">
      <c r="A50" s="51">
        <v>44514</v>
      </c>
      <c r="B50" s="34"/>
      <c r="C50" s="34"/>
    </row>
    <row r="51" spans="1:3" x14ac:dyDescent="0.15">
      <c r="A51" s="51">
        <v>44515</v>
      </c>
      <c r="B51" s="34"/>
      <c r="C51" s="34"/>
    </row>
    <row r="52" spans="1:3" x14ac:dyDescent="0.15">
      <c r="A52" s="51">
        <v>44516</v>
      </c>
      <c r="B52" s="34"/>
      <c r="C52" s="34"/>
    </row>
    <row r="53" spans="1:3" x14ac:dyDescent="0.15">
      <c r="A53" s="51">
        <v>44517</v>
      </c>
      <c r="B53" s="34"/>
      <c r="C53" s="34"/>
    </row>
    <row r="54" spans="1:3" x14ac:dyDescent="0.15">
      <c r="A54" s="54" t="s">
        <v>51</v>
      </c>
      <c r="B54" s="39">
        <f>AVERAGE(B8:B53)</f>
        <v>20.9</v>
      </c>
      <c r="C54" s="39">
        <f>AVERAGE(C8:C53)</f>
        <v>2.5263157894736841</v>
      </c>
    </row>
  </sheetData>
  <mergeCells count="5">
    <mergeCell ref="A1:C1"/>
    <mergeCell ref="A2:C2"/>
    <mergeCell ref="B3:C3"/>
    <mergeCell ref="B4:C4"/>
    <mergeCell ref="B5:C5"/>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C2319-09BD-47AC-BF85-BC16DC874ECD}">
  <sheetPr>
    <tabColor rgb="FF00B050"/>
  </sheetPr>
  <dimension ref="A1:I53"/>
  <sheetViews>
    <sheetView zoomScaleNormal="100" workbookViewId="0">
      <selection sqref="A1:I1"/>
    </sheetView>
  </sheetViews>
  <sheetFormatPr baseColWidth="10" defaultColWidth="9.1640625" defaultRowHeight="14" x14ac:dyDescent="0.15"/>
  <cols>
    <col min="1" max="1" width="18.5" style="31" bestFit="1" customWidth="1"/>
    <col min="2" max="9" width="24.6640625" style="31" customWidth="1"/>
    <col min="10" max="16384" width="9.1640625" style="31"/>
  </cols>
  <sheetData>
    <row r="1" spans="1:9" ht="18" x14ac:dyDescent="0.2">
      <c r="A1" s="155" t="s">
        <v>173</v>
      </c>
      <c r="B1" s="156"/>
      <c r="C1" s="156"/>
      <c r="D1" s="156"/>
      <c r="E1" s="156"/>
      <c r="F1" s="156"/>
      <c r="G1" s="156"/>
      <c r="H1" s="156"/>
      <c r="I1" s="157"/>
    </row>
    <row r="2" spans="1:9" ht="235" customHeight="1" x14ac:dyDescent="0.15">
      <c r="A2" s="158" t="s">
        <v>210</v>
      </c>
      <c r="B2" s="167"/>
      <c r="C2" s="167"/>
      <c r="D2" s="167"/>
      <c r="E2" s="159"/>
      <c r="F2" s="159"/>
      <c r="G2" s="159"/>
      <c r="H2" s="159"/>
      <c r="I2" s="160"/>
    </row>
    <row r="3" spans="1:9" x14ac:dyDescent="0.15">
      <c r="A3" s="60" t="s">
        <v>3</v>
      </c>
      <c r="B3" s="161" t="s">
        <v>4</v>
      </c>
      <c r="C3" s="161"/>
      <c r="D3" s="161"/>
      <c r="E3" s="161"/>
      <c r="F3" s="161"/>
      <c r="G3" s="161"/>
      <c r="H3" s="161"/>
      <c r="I3" s="162"/>
    </row>
    <row r="4" spans="1:9" x14ac:dyDescent="0.15">
      <c r="A4" s="33" t="s">
        <v>5</v>
      </c>
      <c r="B4" s="163" t="s">
        <v>6</v>
      </c>
      <c r="C4" s="163"/>
      <c r="D4" s="163"/>
      <c r="E4" s="163"/>
      <c r="F4" s="163"/>
      <c r="G4" s="163"/>
      <c r="H4" s="163"/>
      <c r="I4" s="164"/>
    </row>
    <row r="5" spans="1:9" x14ac:dyDescent="0.15">
      <c r="A5" s="33" t="s">
        <v>11</v>
      </c>
      <c r="B5" s="163" t="s">
        <v>7</v>
      </c>
      <c r="C5" s="163"/>
      <c r="D5" s="163"/>
      <c r="E5" s="163"/>
      <c r="F5" s="163"/>
      <c r="G5" s="163"/>
      <c r="H5" s="163"/>
      <c r="I5" s="164"/>
    </row>
    <row r="6" spans="1:9" x14ac:dyDescent="0.15">
      <c r="A6" s="100"/>
      <c r="B6" s="168" t="s">
        <v>8</v>
      </c>
      <c r="C6" s="168"/>
      <c r="D6" s="168"/>
      <c r="E6" s="169"/>
      <c r="F6" s="168" t="s">
        <v>9</v>
      </c>
      <c r="G6" s="168"/>
      <c r="H6" s="168"/>
      <c r="I6" s="169"/>
    </row>
    <row r="7" spans="1:9" ht="15" x14ac:dyDescent="0.15">
      <c r="A7" s="148" t="s">
        <v>1</v>
      </c>
      <c r="B7" s="149" t="s">
        <v>191</v>
      </c>
      <c r="C7" s="149" t="s">
        <v>192</v>
      </c>
      <c r="D7" s="149" t="s">
        <v>193</v>
      </c>
      <c r="E7" s="150" t="s">
        <v>194</v>
      </c>
      <c r="F7" s="149" t="s">
        <v>191</v>
      </c>
      <c r="G7" s="149" t="s">
        <v>192</v>
      </c>
      <c r="H7" s="149" t="s">
        <v>193</v>
      </c>
      <c r="I7" s="150" t="s">
        <v>194</v>
      </c>
    </row>
    <row r="8" spans="1:9" x14ac:dyDescent="0.15">
      <c r="A8" s="51">
        <v>44466</v>
      </c>
      <c r="B8" s="118">
        <v>49.111111111111114</v>
      </c>
      <c r="C8" s="114">
        <v>45</v>
      </c>
      <c r="D8" s="114">
        <v>10</v>
      </c>
      <c r="E8" s="115">
        <v>120</v>
      </c>
      <c r="F8" s="118"/>
      <c r="G8" s="114"/>
      <c r="H8" s="114"/>
      <c r="I8" s="115"/>
    </row>
    <row r="9" spans="1:9" x14ac:dyDescent="0.15">
      <c r="A9" s="51">
        <v>44467</v>
      </c>
      <c r="B9" s="118">
        <v>51.666666666666664</v>
      </c>
      <c r="C9" s="114">
        <v>29</v>
      </c>
      <c r="D9" s="114">
        <v>20</v>
      </c>
      <c r="E9" s="115">
        <v>110</v>
      </c>
      <c r="F9" s="118"/>
      <c r="G9" s="114"/>
      <c r="H9" s="114"/>
      <c r="I9" s="115"/>
    </row>
    <row r="10" spans="1:9" x14ac:dyDescent="0.15">
      <c r="A10" s="51">
        <v>44468</v>
      </c>
      <c r="B10" s="118">
        <v>56</v>
      </c>
      <c r="C10" s="114">
        <v>51.5</v>
      </c>
      <c r="D10" s="114">
        <v>15</v>
      </c>
      <c r="E10" s="115">
        <v>120</v>
      </c>
      <c r="F10" s="118"/>
      <c r="G10" s="114"/>
      <c r="H10" s="114"/>
      <c r="I10" s="115"/>
    </row>
    <row r="11" spans="1:9" x14ac:dyDescent="0.15">
      <c r="A11" s="51">
        <v>44469</v>
      </c>
      <c r="B11" s="118">
        <v>47.875</v>
      </c>
      <c r="C11" s="114">
        <v>48</v>
      </c>
      <c r="D11" s="114">
        <v>10</v>
      </c>
      <c r="E11" s="115">
        <v>100</v>
      </c>
      <c r="F11" s="118"/>
      <c r="G11" s="114"/>
      <c r="H11" s="114"/>
      <c r="I11" s="115"/>
    </row>
    <row r="12" spans="1:9" x14ac:dyDescent="0.15">
      <c r="A12" s="51">
        <v>44470</v>
      </c>
      <c r="B12" s="118">
        <v>66.444444444444443</v>
      </c>
      <c r="C12" s="114">
        <v>55</v>
      </c>
      <c r="D12" s="114">
        <v>23</v>
      </c>
      <c r="E12" s="115">
        <v>169</v>
      </c>
      <c r="F12" s="118"/>
      <c r="G12" s="114"/>
      <c r="H12" s="114"/>
      <c r="I12" s="115"/>
    </row>
    <row r="13" spans="1:9" x14ac:dyDescent="0.15">
      <c r="A13" s="51">
        <v>44473</v>
      </c>
      <c r="B13" s="118"/>
      <c r="C13" s="114"/>
      <c r="D13" s="114"/>
      <c r="E13" s="115"/>
      <c r="F13" s="118">
        <v>19.5</v>
      </c>
      <c r="G13" s="114">
        <v>17</v>
      </c>
      <c r="H13" s="114">
        <v>12</v>
      </c>
      <c r="I13" s="115">
        <v>33</v>
      </c>
    </row>
    <row r="14" spans="1:9" x14ac:dyDescent="0.15">
      <c r="A14" s="51">
        <v>44474</v>
      </c>
      <c r="B14" s="118"/>
      <c r="C14" s="114"/>
      <c r="D14" s="114"/>
      <c r="E14" s="115"/>
      <c r="F14" s="118">
        <v>20</v>
      </c>
      <c r="G14" s="114">
        <v>17</v>
      </c>
      <c r="H14" s="114">
        <v>10</v>
      </c>
      <c r="I14" s="115">
        <v>36</v>
      </c>
    </row>
    <row r="15" spans="1:9" x14ac:dyDescent="0.15">
      <c r="A15" s="51">
        <v>44475</v>
      </c>
      <c r="B15" s="118"/>
      <c r="C15" s="114"/>
      <c r="D15" s="114"/>
      <c r="E15" s="115"/>
      <c r="F15" s="118">
        <v>14.4</v>
      </c>
      <c r="G15" s="114">
        <v>15</v>
      </c>
      <c r="H15" s="114">
        <v>5</v>
      </c>
      <c r="I15" s="115">
        <v>23</v>
      </c>
    </row>
    <row r="16" spans="1:9" x14ac:dyDescent="0.15">
      <c r="A16" s="51">
        <v>44476</v>
      </c>
      <c r="B16" s="118"/>
      <c r="C16" s="114"/>
      <c r="D16" s="114"/>
      <c r="E16" s="115"/>
      <c r="F16" s="118">
        <v>16.399999999999999</v>
      </c>
      <c r="G16" s="114">
        <v>15</v>
      </c>
      <c r="H16" s="114">
        <v>6</v>
      </c>
      <c r="I16" s="115">
        <v>31</v>
      </c>
    </row>
    <row r="17" spans="1:9" x14ac:dyDescent="0.15">
      <c r="A17" s="51">
        <v>44477</v>
      </c>
      <c r="B17" s="118"/>
      <c r="C17" s="114"/>
      <c r="D17" s="114"/>
      <c r="E17" s="115"/>
      <c r="F17" s="118">
        <v>14.333333333333334</v>
      </c>
      <c r="G17" s="114">
        <v>11</v>
      </c>
      <c r="H17" s="114">
        <v>10</v>
      </c>
      <c r="I17" s="115">
        <v>22</v>
      </c>
    </row>
    <row r="18" spans="1:9" x14ac:dyDescent="0.15">
      <c r="A18" s="51">
        <v>44480</v>
      </c>
      <c r="B18" s="118">
        <v>73.25</v>
      </c>
      <c r="C18" s="114">
        <v>49.500000000000007</v>
      </c>
      <c r="D18" s="114">
        <v>15</v>
      </c>
      <c r="E18" s="115">
        <v>132</v>
      </c>
      <c r="F18" s="118"/>
      <c r="G18" s="114"/>
      <c r="H18" s="114"/>
      <c r="I18" s="115"/>
    </row>
    <row r="19" spans="1:9" x14ac:dyDescent="0.15">
      <c r="A19" s="51">
        <v>44481</v>
      </c>
      <c r="B19" s="118">
        <v>56.833333333333336</v>
      </c>
      <c r="C19" s="114">
        <v>31.900000000000002</v>
      </c>
      <c r="D19" s="114">
        <v>22</v>
      </c>
      <c r="E19" s="115">
        <v>121.00000000000001</v>
      </c>
      <c r="F19" s="118"/>
      <c r="G19" s="114"/>
      <c r="H19" s="114"/>
      <c r="I19" s="115"/>
    </row>
    <row r="20" spans="1:9" x14ac:dyDescent="0.15">
      <c r="A20" s="51">
        <v>44482</v>
      </c>
      <c r="B20" s="118">
        <v>61.600000000000009</v>
      </c>
      <c r="C20" s="114">
        <v>56.650000000000006</v>
      </c>
      <c r="D20" s="114">
        <v>27</v>
      </c>
      <c r="E20" s="115">
        <v>132</v>
      </c>
      <c r="F20" s="118"/>
      <c r="G20" s="114"/>
      <c r="H20" s="114"/>
      <c r="I20" s="115"/>
    </row>
    <row r="21" spans="1:9" x14ac:dyDescent="0.15">
      <c r="A21" s="51">
        <v>44483</v>
      </c>
      <c r="B21" s="118">
        <v>52.662500000000001</v>
      </c>
      <c r="C21" s="114">
        <v>52.800000000000004</v>
      </c>
      <c r="D21" s="114">
        <v>20</v>
      </c>
      <c r="E21" s="115">
        <v>110.00000000000001</v>
      </c>
      <c r="F21" s="118"/>
      <c r="G21" s="114"/>
      <c r="H21" s="114"/>
      <c r="I21" s="115"/>
    </row>
    <row r="22" spans="1:9" x14ac:dyDescent="0.15">
      <c r="A22" s="51">
        <v>44484</v>
      </c>
      <c r="B22" s="118">
        <v>54.02</v>
      </c>
      <c r="C22" s="114">
        <v>60.500000000000007</v>
      </c>
      <c r="D22" s="114">
        <v>26</v>
      </c>
      <c r="E22" s="115">
        <v>148.5</v>
      </c>
      <c r="F22" s="118"/>
      <c r="G22" s="114"/>
      <c r="H22" s="114"/>
      <c r="I22" s="115"/>
    </row>
    <row r="23" spans="1:9" x14ac:dyDescent="0.15">
      <c r="A23" s="51">
        <v>44487</v>
      </c>
      <c r="B23" s="118"/>
      <c r="C23" s="114"/>
      <c r="D23" s="114"/>
      <c r="E23" s="115"/>
      <c r="F23" s="118">
        <v>19.5</v>
      </c>
      <c r="G23" s="114">
        <v>17</v>
      </c>
      <c r="H23" s="114">
        <v>12</v>
      </c>
      <c r="I23" s="115">
        <v>33</v>
      </c>
    </row>
    <row r="24" spans="1:9" x14ac:dyDescent="0.15">
      <c r="A24" s="51">
        <v>44488</v>
      </c>
      <c r="B24" s="118"/>
      <c r="C24" s="114"/>
      <c r="D24" s="114"/>
      <c r="E24" s="115"/>
      <c r="F24" s="118">
        <v>20</v>
      </c>
      <c r="G24" s="114">
        <v>17</v>
      </c>
      <c r="H24" s="114">
        <v>10</v>
      </c>
      <c r="I24" s="115">
        <v>36</v>
      </c>
    </row>
    <row r="25" spans="1:9" x14ac:dyDescent="0.15">
      <c r="A25" s="51">
        <v>44489</v>
      </c>
      <c r="B25" s="118"/>
      <c r="C25" s="114"/>
      <c r="D25" s="114"/>
      <c r="E25" s="115"/>
      <c r="F25" s="118">
        <v>14.4</v>
      </c>
      <c r="G25" s="114">
        <v>15</v>
      </c>
      <c r="H25" s="114">
        <v>5</v>
      </c>
      <c r="I25" s="115">
        <v>23</v>
      </c>
    </row>
    <row r="26" spans="1:9" x14ac:dyDescent="0.15">
      <c r="A26" s="51">
        <v>44490</v>
      </c>
      <c r="B26" s="118"/>
      <c r="C26" s="114"/>
      <c r="D26" s="114"/>
      <c r="E26" s="115"/>
      <c r="F26" s="118">
        <v>16.399999999999999</v>
      </c>
      <c r="G26" s="114">
        <v>15</v>
      </c>
      <c r="H26" s="114">
        <v>6</v>
      </c>
      <c r="I26" s="115">
        <v>31</v>
      </c>
    </row>
    <row r="27" spans="1:9" x14ac:dyDescent="0.15">
      <c r="A27" s="51">
        <v>44491</v>
      </c>
      <c r="B27" s="118"/>
      <c r="C27" s="114"/>
      <c r="D27" s="114"/>
      <c r="E27" s="115"/>
      <c r="F27" s="118">
        <v>14.333333333333334</v>
      </c>
      <c r="G27" s="114">
        <v>11</v>
      </c>
      <c r="H27" s="114">
        <v>10</v>
      </c>
      <c r="I27" s="115">
        <v>22</v>
      </c>
    </row>
    <row r="28" spans="1:9" x14ac:dyDescent="0.15">
      <c r="A28" s="51">
        <v>44492</v>
      </c>
      <c r="B28" s="118"/>
      <c r="C28" s="114"/>
      <c r="D28" s="114"/>
      <c r="E28" s="115"/>
      <c r="F28" s="118">
        <v>9.75</v>
      </c>
      <c r="G28" s="114">
        <v>11.5</v>
      </c>
      <c r="H28" s="114">
        <v>2</v>
      </c>
      <c r="I28" s="115">
        <v>14</v>
      </c>
    </row>
    <row r="29" spans="1:9" x14ac:dyDescent="0.15">
      <c r="A29" s="51">
        <v>44493</v>
      </c>
      <c r="B29" s="118"/>
      <c r="C29" s="114"/>
      <c r="D29" s="114"/>
      <c r="E29" s="115"/>
      <c r="F29" s="118">
        <v>10.6</v>
      </c>
      <c r="G29" s="114">
        <v>9</v>
      </c>
      <c r="H29" s="114">
        <v>3</v>
      </c>
      <c r="I29" s="115">
        <v>21</v>
      </c>
    </row>
    <row r="30" spans="1:9" x14ac:dyDescent="0.15">
      <c r="A30" s="51">
        <v>44494</v>
      </c>
      <c r="B30" s="118"/>
      <c r="C30" s="114"/>
      <c r="D30" s="114"/>
      <c r="E30" s="115"/>
      <c r="F30" s="118">
        <v>8.6666666666666661</v>
      </c>
      <c r="G30" s="114">
        <v>9.5</v>
      </c>
      <c r="H30" s="114">
        <v>2</v>
      </c>
      <c r="I30" s="115">
        <v>14</v>
      </c>
    </row>
    <row r="31" spans="1:9" x14ac:dyDescent="0.15">
      <c r="A31" s="51">
        <v>44495</v>
      </c>
      <c r="B31" s="118"/>
      <c r="C31" s="114"/>
      <c r="D31" s="114"/>
      <c r="E31" s="115"/>
      <c r="F31" s="118">
        <v>11</v>
      </c>
      <c r="G31" s="114">
        <v>13</v>
      </c>
      <c r="H31" s="114">
        <v>4</v>
      </c>
      <c r="I31" s="115">
        <v>15</v>
      </c>
    </row>
    <row r="32" spans="1:9" x14ac:dyDescent="0.15">
      <c r="A32" s="51">
        <v>44496</v>
      </c>
      <c r="B32" s="118"/>
      <c r="C32" s="114"/>
      <c r="D32" s="114"/>
      <c r="E32" s="115"/>
      <c r="F32" s="118">
        <v>11.8</v>
      </c>
      <c r="G32" s="114">
        <v>14</v>
      </c>
      <c r="H32" s="114">
        <v>2</v>
      </c>
      <c r="I32" s="115">
        <v>21</v>
      </c>
    </row>
    <row r="33" spans="1:9" x14ac:dyDescent="0.15">
      <c r="A33" s="51">
        <v>44497</v>
      </c>
      <c r="B33" s="118"/>
      <c r="C33" s="114"/>
      <c r="D33" s="114"/>
      <c r="E33" s="115"/>
      <c r="F33" s="118">
        <v>10.428571428571429</v>
      </c>
      <c r="G33" s="114">
        <v>9</v>
      </c>
      <c r="H33" s="114">
        <v>6</v>
      </c>
      <c r="I33" s="115">
        <v>19</v>
      </c>
    </row>
    <row r="34" spans="1:9" x14ac:dyDescent="0.15">
      <c r="A34" s="51">
        <v>44498</v>
      </c>
      <c r="B34" s="118"/>
      <c r="C34" s="114"/>
      <c r="D34" s="114"/>
      <c r="E34" s="115"/>
      <c r="F34" s="118">
        <v>11.375</v>
      </c>
      <c r="G34" s="114">
        <v>10.5</v>
      </c>
      <c r="H34" s="114">
        <v>3</v>
      </c>
      <c r="I34" s="115">
        <v>23</v>
      </c>
    </row>
    <row r="35" spans="1:9" x14ac:dyDescent="0.15">
      <c r="A35" s="51">
        <v>44499</v>
      </c>
      <c r="B35" s="118"/>
      <c r="C35" s="114"/>
      <c r="D35" s="114"/>
      <c r="E35" s="115"/>
      <c r="F35" s="118">
        <v>22.666666666666668</v>
      </c>
      <c r="G35" s="114">
        <v>19</v>
      </c>
      <c r="H35" s="114">
        <v>15</v>
      </c>
      <c r="I35" s="115">
        <v>34</v>
      </c>
    </row>
    <row r="36" spans="1:9" x14ac:dyDescent="0.15">
      <c r="A36" s="51">
        <v>44500</v>
      </c>
      <c r="B36" s="118"/>
      <c r="C36" s="114"/>
      <c r="D36" s="114"/>
      <c r="E36" s="115"/>
      <c r="F36" s="118">
        <v>23</v>
      </c>
      <c r="G36" s="114">
        <v>20</v>
      </c>
      <c r="H36" s="114">
        <v>5</v>
      </c>
      <c r="I36" s="115">
        <v>42</v>
      </c>
    </row>
    <row r="37" spans="1:9" x14ac:dyDescent="0.15">
      <c r="A37" s="51">
        <v>44501</v>
      </c>
      <c r="B37" s="118"/>
      <c r="C37" s="114"/>
      <c r="D37" s="114"/>
      <c r="E37" s="115"/>
      <c r="F37" s="118">
        <v>11.125</v>
      </c>
      <c r="G37" s="114">
        <v>11.5</v>
      </c>
      <c r="H37" s="114">
        <v>3</v>
      </c>
      <c r="I37" s="115">
        <v>23</v>
      </c>
    </row>
    <row r="38" spans="1:9" x14ac:dyDescent="0.15">
      <c r="A38" s="51">
        <v>44502</v>
      </c>
      <c r="B38" s="118"/>
      <c r="C38" s="114"/>
      <c r="D38" s="114"/>
      <c r="E38" s="115"/>
      <c r="F38" s="118"/>
      <c r="G38" s="114"/>
      <c r="H38" s="114"/>
      <c r="I38" s="115"/>
    </row>
    <row r="39" spans="1:9" x14ac:dyDescent="0.15">
      <c r="A39" s="51">
        <v>44503</v>
      </c>
      <c r="B39" s="118"/>
      <c r="C39" s="114"/>
      <c r="D39" s="114"/>
      <c r="E39" s="115"/>
      <c r="F39" s="118"/>
      <c r="G39" s="114"/>
      <c r="H39" s="114"/>
      <c r="I39" s="115"/>
    </row>
    <row r="40" spans="1:9" x14ac:dyDescent="0.15">
      <c r="A40" s="51">
        <v>44504</v>
      </c>
      <c r="B40" s="118"/>
      <c r="C40" s="114"/>
      <c r="D40" s="114"/>
      <c r="E40" s="115"/>
      <c r="F40" s="118"/>
      <c r="G40" s="114"/>
      <c r="H40" s="114"/>
      <c r="I40" s="115"/>
    </row>
    <row r="41" spans="1:9" x14ac:dyDescent="0.15">
      <c r="A41" s="51">
        <v>44505</v>
      </c>
      <c r="B41" s="118"/>
      <c r="C41" s="114"/>
      <c r="D41" s="114"/>
      <c r="E41" s="115"/>
      <c r="F41" s="118"/>
      <c r="G41" s="114"/>
      <c r="H41" s="114"/>
      <c r="I41" s="115"/>
    </row>
    <row r="42" spans="1:9" x14ac:dyDescent="0.15">
      <c r="A42" s="51">
        <v>44506</v>
      </c>
      <c r="B42" s="118"/>
      <c r="C42" s="114"/>
      <c r="D42" s="114"/>
      <c r="E42" s="115"/>
      <c r="F42" s="118"/>
      <c r="G42" s="114"/>
      <c r="H42" s="114"/>
      <c r="I42" s="115"/>
    </row>
    <row r="43" spans="1:9" x14ac:dyDescent="0.15">
      <c r="A43" s="51">
        <v>44507</v>
      </c>
      <c r="B43" s="118"/>
      <c r="C43" s="114"/>
      <c r="D43" s="114"/>
      <c r="E43" s="115"/>
      <c r="F43" s="118"/>
      <c r="G43" s="114"/>
      <c r="H43" s="114"/>
      <c r="I43" s="115"/>
    </row>
    <row r="44" spans="1:9" x14ac:dyDescent="0.15">
      <c r="A44" s="51">
        <v>44508</v>
      </c>
      <c r="B44" s="118"/>
      <c r="C44" s="114"/>
      <c r="D44" s="114"/>
      <c r="E44" s="115"/>
      <c r="F44" s="118"/>
      <c r="G44" s="114"/>
      <c r="H44" s="114"/>
      <c r="I44" s="115"/>
    </row>
    <row r="45" spans="1:9" x14ac:dyDescent="0.15">
      <c r="A45" s="51">
        <v>44509</v>
      </c>
      <c r="B45" s="118"/>
      <c r="C45" s="114"/>
      <c r="D45" s="114"/>
      <c r="E45" s="115"/>
      <c r="F45" s="118"/>
      <c r="G45" s="114"/>
      <c r="H45" s="114"/>
      <c r="I45" s="115"/>
    </row>
    <row r="46" spans="1:9" x14ac:dyDescent="0.15">
      <c r="A46" s="51">
        <v>44510</v>
      </c>
      <c r="B46" s="118"/>
      <c r="C46" s="114"/>
      <c r="D46" s="114"/>
      <c r="E46" s="115"/>
      <c r="F46" s="118"/>
      <c r="G46" s="114"/>
      <c r="H46" s="114"/>
      <c r="I46" s="115"/>
    </row>
    <row r="47" spans="1:9" x14ac:dyDescent="0.15">
      <c r="A47" s="51">
        <v>44511</v>
      </c>
      <c r="B47" s="118"/>
      <c r="C47" s="114"/>
      <c r="D47" s="114"/>
      <c r="E47" s="115"/>
      <c r="F47" s="118"/>
      <c r="G47" s="114"/>
      <c r="H47" s="114"/>
      <c r="I47" s="115"/>
    </row>
    <row r="48" spans="1:9" x14ac:dyDescent="0.15">
      <c r="A48" s="51">
        <v>44512</v>
      </c>
      <c r="B48" s="118"/>
      <c r="C48" s="114"/>
      <c r="D48" s="114"/>
      <c r="E48" s="115"/>
      <c r="F48" s="118"/>
      <c r="G48" s="114"/>
      <c r="H48" s="114"/>
      <c r="I48" s="115"/>
    </row>
    <row r="49" spans="1:9" x14ac:dyDescent="0.15">
      <c r="A49" s="51">
        <v>44513</v>
      </c>
      <c r="B49" s="118"/>
      <c r="C49" s="114"/>
      <c r="D49" s="114"/>
      <c r="E49" s="115"/>
      <c r="F49" s="118"/>
      <c r="G49" s="114"/>
      <c r="H49" s="114"/>
      <c r="I49" s="115"/>
    </row>
    <row r="50" spans="1:9" x14ac:dyDescent="0.15">
      <c r="A50" s="51">
        <v>44514</v>
      </c>
      <c r="B50" s="118"/>
      <c r="C50" s="114"/>
      <c r="D50" s="114"/>
      <c r="E50" s="115"/>
      <c r="F50" s="118"/>
      <c r="G50" s="114"/>
      <c r="H50" s="114"/>
      <c r="I50" s="115"/>
    </row>
    <row r="51" spans="1:9" x14ac:dyDescent="0.15">
      <c r="A51" s="51">
        <v>44515</v>
      </c>
      <c r="B51" s="118"/>
      <c r="C51" s="114"/>
      <c r="D51" s="114"/>
      <c r="E51" s="115"/>
      <c r="F51" s="118"/>
      <c r="G51" s="114"/>
      <c r="H51" s="114"/>
      <c r="I51" s="115"/>
    </row>
    <row r="52" spans="1:9" x14ac:dyDescent="0.15">
      <c r="A52" s="51">
        <v>44516</v>
      </c>
      <c r="B52" s="118"/>
      <c r="C52" s="114"/>
      <c r="D52" s="114"/>
      <c r="E52" s="115"/>
      <c r="F52" s="118"/>
      <c r="G52" s="114"/>
      <c r="H52" s="114"/>
      <c r="I52" s="115"/>
    </row>
    <row r="53" spans="1:9" x14ac:dyDescent="0.15">
      <c r="A53" s="51">
        <v>44517</v>
      </c>
      <c r="B53" s="119"/>
      <c r="C53" s="116"/>
      <c r="D53" s="116"/>
      <c r="E53" s="117"/>
      <c r="F53" s="119"/>
      <c r="G53" s="116"/>
      <c r="H53" s="116"/>
      <c r="I53" s="117"/>
    </row>
  </sheetData>
  <mergeCells count="7">
    <mergeCell ref="A1:I1"/>
    <mergeCell ref="A2:I2"/>
    <mergeCell ref="B6:E6"/>
    <mergeCell ref="F6:I6"/>
    <mergeCell ref="B3:I3"/>
    <mergeCell ref="B4:I4"/>
    <mergeCell ref="B5:I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A8455-5C89-4DA1-A3A5-243C96EA8C99}">
  <sheetPr>
    <tabColor rgb="FF00B0F0"/>
  </sheetPr>
  <dimension ref="A1:G54"/>
  <sheetViews>
    <sheetView workbookViewId="0">
      <selection sqref="A1:G1"/>
    </sheetView>
  </sheetViews>
  <sheetFormatPr baseColWidth="10" defaultColWidth="9.1640625" defaultRowHeight="14" x14ac:dyDescent="0.15"/>
  <cols>
    <col min="1" max="1" width="17.83203125" style="31" bestFit="1" customWidth="1"/>
    <col min="2" max="2" width="26.5" style="31" customWidth="1"/>
    <col min="3" max="3" width="24.6640625" style="31" bestFit="1" customWidth="1"/>
    <col min="4" max="4" width="22.33203125" style="31" bestFit="1" customWidth="1"/>
    <col min="5" max="5" width="21.5" style="31" bestFit="1" customWidth="1"/>
    <col min="6" max="6" width="24.6640625" style="31" bestFit="1" customWidth="1"/>
    <col min="7" max="7" width="23.33203125" style="31" bestFit="1" customWidth="1"/>
    <col min="8" max="16384" width="9.1640625" style="31"/>
  </cols>
  <sheetData>
    <row r="1" spans="1:7" ht="18" x14ac:dyDescent="0.2">
      <c r="A1" s="151" t="s">
        <v>174</v>
      </c>
      <c r="B1" s="151"/>
      <c r="C1" s="151"/>
      <c r="D1" s="151"/>
      <c r="E1" s="151"/>
      <c r="F1" s="151"/>
      <c r="G1" s="151"/>
    </row>
    <row r="2" spans="1:7" ht="279" customHeight="1" x14ac:dyDescent="0.15">
      <c r="A2" s="152" t="s">
        <v>211</v>
      </c>
      <c r="B2" s="152"/>
      <c r="C2" s="152"/>
      <c r="D2" s="152"/>
      <c r="E2" s="152"/>
      <c r="F2" s="152"/>
      <c r="G2" s="152"/>
    </row>
    <row r="3" spans="1:7" x14ac:dyDescent="0.15">
      <c r="A3" s="60" t="s">
        <v>3</v>
      </c>
      <c r="B3" s="161" t="s">
        <v>4</v>
      </c>
      <c r="C3" s="161"/>
      <c r="D3" s="161"/>
      <c r="E3" s="161"/>
      <c r="F3" s="161"/>
      <c r="G3" s="162"/>
    </row>
    <row r="4" spans="1:7" x14ac:dyDescent="0.15">
      <c r="A4" s="33" t="s">
        <v>5</v>
      </c>
      <c r="B4" s="163" t="s">
        <v>6</v>
      </c>
      <c r="C4" s="163"/>
      <c r="D4" s="163"/>
      <c r="E4" s="163"/>
      <c r="F4" s="163"/>
      <c r="G4" s="164"/>
    </row>
    <row r="5" spans="1:7" x14ac:dyDescent="0.15">
      <c r="A5" s="38" t="s">
        <v>55</v>
      </c>
      <c r="B5" s="165" t="s">
        <v>7</v>
      </c>
      <c r="C5" s="165"/>
      <c r="D5" s="165"/>
      <c r="E5" s="165"/>
      <c r="F5" s="165"/>
      <c r="G5" s="166"/>
    </row>
    <row r="6" spans="1:7" x14ac:dyDescent="0.15">
      <c r="A6" s="61"/>
      <c r="B6" s="170" t="s">
        <v>8</v>
      </c>
      <c r="C6" s="170"/>
      <c r="D6" s="171"/>
      <c r="E6" s="172" t="s">
        <v>9</v>
      </c>
      <c r="F6" s="170"/>
      <c r="G6" s="171"/>
    </row>
    <row r="7" spans="1:7" ht="30.75" customHeight="1" x14ac:dyDescent="0.15">
      <c r="A7" s="62" t="s">
        <v>1</v>
      </c>
      <c r="B7" s="41" t="s">
        <v>56</v>
      </c>
      <c r="C7" s="41" t="s">
        <v>57</v>
      </c>
      <c r="D7" s="42" t="s">
        <v>58</v>
      </c>
      <c r="E7" s="46" t="s">
        <v>56</v>
      </c>
      <c r="F7" s="41" t="s">
        <v>57</v>
      </c>
      <c r="G7" s="42" t="s">
        <v>59</v>
      </c>
    </row>
    <row r="8" spans="1:7" x14ac:dyDescent="0.15">
      <c r="A8" s="55">
        <v>44466</v>
      </c>
      <c r="B8" s="1">
        <v>32</v>
      </c>
      <c r="C8" s="1">
        <v>60</v>
      </c>
      <c r="D8" s="45">
        <f>B8/C8</f>
        <v>0.53333333333333333</v>
      </c>
      <c r="E8" s="1"/>
      <c r="F8" s="1"/>
      <c r="G8" s="45"/>
    </row>
    <row r="9" spans="1:7" x14ac:dyDescent="0.15">
      <c r="A9" s="56">
        <v>44467</v>
      </c>
      <c r="B9" s="1">
        <v>50</v>
      </c>
      <c r="C9" s="1">
        <v>62</v>
      </c>
      <c r="D9" s="45">
        <f t="shared" ref="D9:D12" si="0">B9/C9</f>
        <v>0.80645161290322576</v>
      </c>
      <c r="E9" s="1"/>
      <c r="F9" s="1"/>
      <c r="G9" s="45"/>
    </row>
    <row r="10" spans="1:7" x14ac:dyDescent="0.15">
      <c r="A10" s="56">
        <v>44468</v>
      </c>
      <c r="B10" s="1">
        <v>20</v>
      </c>
      <c r="C10" s="1">
        <v>45</v>
      </c>
      <c r="D10" s="45">
        <f t="shared" si="0"/>
        <v>0.44444444444444442</v>
      </c>
      <c r="E10" s="1"/>
      <c r="F10" s="1"/>
      <c r="G10" s="45"/>
    </row>
    <row r="11" spans="1:7" x14ac:dyDescent="0.15">
      <c r="A11" s="56">
        <v>44469</v>
      </c>
      <c r="B11" s="1">
        <v>80</v>
      </c>
      <c r="C11" s="1">
        <v>55</v>
      </c>
      <c r="D11" s="45">
        <f t="shared" si="0"/>
        <v>1.4545454545454546</v>
      </c>
      <c r="E11" s="1"/>
      <c r="F11" s="1"/>
      <c r="G11" s="45"/>
    </row>
    <row r="12" spans="1:7" x14ac:dyDescent="0.15">
      <c r="A12" s="56">
        <v>44470</v>
      </c>
      <c r="B12" s="1">
        <v>60</v>
      </c>
      <c r="C12" s="1">
        <v>53</v>
      </c>
      <c r="D12" s="45">
        <f t="shared" si="0"/>
        <v>1.1320754716981132</v>
      </c>
      <c r="E12" s="1"/>
      <c r="F12" s="1"/>
      <c r="G12" s="45"/>
    </row>
    <row r="13" spans="1:7" x14ac:dyDescent="0.15">
      <c r="A13" s="56">
        <v>44473</v>
      </c>
      <c r="B13" s="1"/>
      <c r="C13" s="1"/>
      <c r="D13" s="45"/>
      <c r="E13" s="1">
        <v>10</v>
      </c>
      <c r="F13" s="1">
        <v>63</v>
      </c>
      <c r="G13" s="45">
        <f>E13/F13</f>
        <v>0.15873015873015872</v>
      </c>
    </row>
    <row r="14" spans="1:7" x14ac:dyDescent="0.15">
      <c r="A14" s="56">
        <v>44474</v>
      </c>
      <c r="B14" s="1"/>
      <c r="C14" s="1"/>
      <c r="D14" s="45"/>
      <c r="E14" s="1">
        <v>2</v>
      </c>
      <c r="F14" s="1">
        <v>50</v>
      </c>
      <c r="G14" s="45">
        <f t="shared" ref="G14:G17" si="1">E14/F14</f>
        <v>0.04</v>
      </c>
    </row>
    <row r="15" spans="1:7" x14ac:dyDescent="0.15">
      <c r="A15" s="56">
        <v>44475</v>
      </c>
      <c r="B15" s="1"/>
      <c r="C15" s="1"/>
      <c r="D15" s="45"/>
      <c r="E15" s="1">
        <v>4</v>
      </c>
      <c r="F15" s="1">
        <v>54</v>
      </c>
      <c r="G15" s="45">
        <f t="shared" si="1"/>
        <v>7.407407407407407E-2</v>
      </c>
    </row>
    <row r="16" spans="1:7" x14ac:dyDescent="0.15">
      <c r="A16" s="56">
        <v>44476</v>
      </c>
      <c r="B16" s="1"/>
      <c r="C16" s="1"/>
      <c r="D16" s="45"/>
      <c r="E16" s="1">
        <v>4</v>
      </c>
      <c r="F16" s="1">
        <v>55</v>
      </c>
      <c r="G16" s="45">
        <f t="shared" si="1"/>
        <v>7.2727272727272724E-2</v>
      </c>
    </row>
    <row r="17" spans="1:7" x14ac:dyDescent="0.15">
      <c r="A17" s="56">
        <v>44477</v>
      </c>
      <c r="B17" s="1"/>
      <c r="C17" s="1"/>
      <c r="D17" s="45"/>
      <c r="E17" s="1">
        <v>5</v>
      </c>
      <c r="F17" s="1">
        <v>40</v>
      </c>
      <c r="G17" s="45">
        <f t="shared" si="1"/>
        <v>0.125</v>
      </c>
    </row>
    <row r="18" spans="1:7" x14ac:dyDescent="0.15">
      <c r="A18" s="56">
        <v>44480</v>
      </c>
      <c r="B18" s="1">
        <v>64</v>
      </c>
      <c r="C18" s="1">
        <v>60</v>
      </c>
      <c r="D18" s="45">
        <f t="shared" ref="D18:D22" si="2">B18/C18</f>
        <v>1.0666666666666667</v>
      </c>
      <c r="E18" s="1"/>
      <c r="F18" s="1"/>
      <c r="G18" s="45"/>
    </row>
    <row r="19" spans="1:7" x14ac:dyDescent="0.15">
      <c r="A19" s="56">
        <v>44481</v>
      </c>
      <c r="B19" s="1">
        <v>50</v>
      </c>
      <c r="C19" s="1">
        <v>62</v>
      </c>
      <c r="D19" s="45">
        <f t="shared" si="2"/>
        <v>0.80645161290322576</v>
      </c>
      <c r="E19" s="1"/>
      <c r="F19" s="1"/>
      <c r="G19" s="45"/>
    </row>
    <row r="20" spans="1:7" x14ac:dyDescent="0.15">
      <c r="A20" s="56">
        <v>44482</v>
      </c>
      <c r="B20" s="1">
        <v>40</v>
      </c>
      <c r="C20" s="1">
        <v>45</v>
      </c>
      <c r="D20" s="45">
        <f t="shared" si="2"/>
        <v>0.88888888888888884</v>
      </c>
      <c r="E20" s="1"/>
      <c r="F20" s="1"/>
      <c r="G20" s="45"/>
    </row>
    <row r="21" spans="1:7" x14ac:dyDescent="0.15">
      <c r="A21" s="56">
        <v>44483</v>
      </c>
      <c r="B21" s="1">
        <v>70</v>
      </c>
      <c r="C21" s="1">
        <v>55</v>
      </c>
      <c r="D21" s="45">
        <f t="shared" si="2"/>
        <v>1.2727272727272727</v>
      </c>
      <c r="E21" s="1"/>
      <c r="F21" s="1"/>
      <c r="G21" s="45"/>
    </row>
    <row r="22" spans="1:7" x14ac:dyDescent="0.15">
      <c r="A22" s="56">
        <v>44484</v>
      </c>
      <c r="B22" s="1">
        <v>54</v>
      </c>
      <c r="C22" s="1">
        <v>53</v>
      </c>
      <c r="D22" s="45">
        <f t="shared" si="2"/>
        <v>1.0188679245283019</v>
      </c>
      <c r="E22" s="1"/>
      <c r="F22" s="1"/>
      <c r="G22" s="45"/>
    </row>
    <row r="23" spans="1:7" x14ac:dyDescent="0.15">
      <c r="A23" s="56">
        <v>44487</v>
      </c>
      <c r="B23" s="1"/>
      <c r="C23" s="1"/>
      <c r="D23" s="45"/>
      <c r="E23" s="1">
        <v>15</v>
      </c>
      <c r="F23" s="1">
        <v>63</v>
      </c>
      <c r="G23" s="45">
        <f t="shared" ref="G23:G37" si="3">E23/F23</f>
        <v>0.23809523809523808</v>
      </c>
    </row>
    <row r="24" spans="1:7" x14ac:dyDescent="0.15">
      <c r="A24" s="56">
        <v>44488</v>
      </c>
      <c r="B24" s="1"/>
      <c r="C24" s="1"/>
      <c r="D24" s="45"/>
      <c r="E24" s="1">
        <v>7</v>
      </c>
      <c r="F24" s="1">
        <v>50</v>
      </c>
      <c r="G24" s="45">
        <f t="shared" si="3"/>
        <v>0.14000000000000001</v>
      </c>
    </row>
    <row r="25" spans="1:7" x14ac:dyDescent="0.15">
      <c r="A25" s="56">
        <v>44489</v>
      </c>
      <c r="B25" s="1"/>
      <c r="C25" s="1"/>
      <c r="D25" s="45"/>
      <c r="E25" s="1">
        <v>8</v>
      </c>
      <c r="F25" s="1">
        <v>54</v>
      </c>
      <c r="G25" s="45">
        <f t="shared" si="3"/>
        <v>0.14814814814814814</v>
      </c>
    </row>
    <row r="26" spans="1:7" x14ac:dyDescent="0.15">
      <c r="A26" s="56">
        <v>44490</v>
      </c>
      <c r="B26" s="1"/>
      <c r="C26" s="1"/>
      <c r="D26" s="45"/>
      <c r="E26" s="1">
        <v>1</v>
      </c>
      <c r="F26" s="1">
        <v>55</v>
      </c>
      <c r="G26" s="45">
        <f t="shared" si="3"/>
        <v>1.8181818181818181E-2</v>
      </c>
    </row>
    <row r="27" spans="1:7" x14ac:dyDescent="0.15">
      <c r="A27" s="56">
        <v>44491</v>
      </c>
      <c r="B27" s="1"/>
      <c r="C27" s="1"/>
      <c r="D27" s="45"/>
      <c r="E27" s="1">
        <v>5</v>
      </c>
      <c r="F27" s="1">
        <v>40</v>
      </c>
      <c r="G27" s="45">
        <f t="shared" si="3"/>
        <v>0.125</v>
      </c>
    </row>
    <row r="28" spans="1:7" x14ac:dyDescent="0.15">
      <c r="A28" s="56">
        <v>44492</v>
      </c>
      <c r="B28" s="1"/>
      <c r="C28" s="1"/>
      <c r="D28" s="45"/>
      <c r="E28" s="1">
        <v>3</v>
      </c>
      <c r="F28" s="1">
        <v>60</v>
      </c>
      <c r="G28" s="45">
        <f t="shared" si="3"/>
        <v>0.05</v>
      </c>
    </row>
    <row r="29" spans="1:7" x14ac:dyDescent="0.15">
      <c r="A29" s="56">
        <v>44493</v>
      </c>
      <c r="B29" s="1"/>
      <c r="C29" s="1"/>
      <c r="D29" s="45"/>
      <c r="E29" s="1">
        <v>2</v>
      </c>
      <c r="F29" s="1">
        <v>63</v>
      </c>
      <c r="G29" s="45">
        <f t="shared" si="3"/>
        <v>3.1746031746031744E-2</v>
      </c>
    </row>
    <row r="30" spans="1:7" x14ac:dyDescent="0.15">
      <c r="A30" s="56">
        <v>44494</v>
      </c>
      <c r="B30" s="1"/>
      <c r="C30" s="1"/>
      <c r="D30" s="45"/>
      <c r="E30" s="1">
        <v>1</v>
      </c>
      <c r="F30" s="1">
        <v>53</v>
      </c>
      <c r="G30" s="45">
        <f t="shared" si="3"/>
        <v>1.8867924528301886E-2</v>
      </c>
    </row>
    <row r="31" spans="1:7" x14ac:dyDescent="0.15">
      <c r="A31" s="56">
        <v>44495</v>
      </c>
      <c r="B31" s="1"/>
      <c r="C31" s="1"/>
      <c r="D31" s="45"/>
      <c r="E31" s="1">
        <v>5</v>
      </c>
      <c r="F31" s="1">
        <v>63</v>
      </c>
      <c r="G31" s="45">
        <f t="shared" si="3"/>
        <v>7.9365079365079361E-2</v>
      </c>
    </row>
    <row r="32" spans="1:7" x14ac:dyDescent="0.15">
      <c r="A32" s="56">
        <v>44496</v>
      </c>
      <c r="B32" s="1"/>
      <c r="C32" s="1"/>
      <c r="D32" s="45"/>
      <c r="E32" s="1">
        <v>10</v>
      </c>
      <c r="F32" s="1">
        <v>54</v>
      </c>
      <c r="G32" s="45">
        <f t="shared" si="3"/>
        <v>0.18518518518518517</v>
      </c>
    </row>
    <row r="33" spans="1:7" x14ac:dyDescent="0.15">
      <c r="A33" s="56">
        <v>44497</v>
      </c>
      <c r="B33" s="1"/>
      <c r="C33" s="1"/>
      <c r="D33" s="45"/>
      <c r="E33" s="1">
        <v>2</v>
      </c>
      <c r="F33" s="1">
        <v>50</v>
      </c>
      <c r="G33" s="45">
        <f t="shared" si="3"/>
        <v>0.04</v>
      </c>
    </row>
    <row r="34" spans="1:7" x14ac:dyDescent="0.15">
      <c r="A34" s="56">
        <v>44498</v>
      </c>
      <c r="B34" s="1"/>
      <c r="C34" s="1"/>
      <c r="D34" s="45"/>
      <c r="E34" s="1">
        <v>3</v>
      </c>
      <c r="F34" s="1">
        <v>52</v>
      </c>
      <c r="G34" s="45">
        <f t="shared" si="3"/>
        <v>5.7692307692307696E-2</v>
      </c>
    </row>
    <row r="35" spans="1:7" x14ac:dyDescent="0.15">
      <c r="A35" s="56">
        <v>44499</v>
      </c>
      <c r="B35" s="1"/>
      <c r="C35" s="1"/>
      <c r="D35" s="45"/>
      <c r="E35" s="1">
        <v>2</v>
      </c>
      <c r="F35" s="1">
        <v>45</v>
      </c>
      <c r="G35" s="45">
        <f t="shared" si="3"/>
        <v>4.4444444444444446E-2</v>
      </c>
    </row>
    <row r="36" spans="1:7" x14ac:dyDescent="0.15">
      <c r="A36" s="56">
        <v>44500</v>
      </c>
      <c r="B36" s="1"/>
      <c r="C36" s="1"/>
      <c r="D36" s="45"/>
      <c r="E36" s="1">
        <v>1</v>
      </c>
      <c r="F36" s="1">
        <v>53</v>
      </c>
      <c r="G36" s="45">
        <f t="shared" si="3"/>
        <v>1.8867924528301886E-2</v>
      </c>
    </row>
    <row r="37" spans="1:7" x14ac:dyDescent="0.15">
      <c r="A37" s="56">
        <v>44501</v>
      </c>
      <c r="B37" s="1"/>
      <c r="C37" s="1"/>
      <c r="D37" s="45"/>
      <c r="E37" s="1">
        <v>2</v>
      </c>
      <c r="F37" s="1">
        <v>62</v>
      </c>
      <c r="G37" s="45">
        <f t="shared" si="3"/>
        <v>3.2258064516129031E-2</v>
      </c>
    </row>
    <row r="38" spans="1:7" x14ac:dyDescent="0.15">
      <c r="A38" s="56">
        <v>44502</v>
      </c>
      <c r="B38" s="1"/>
      <c r="C38" s="1"/>
      <c r="D38" s="45"/>
      <c r="E38" s="1"/>
      <c r="F38" s="1"/>
      <c r="G38" s="45"/>
    </row>
    <row r="39" spans="1:7" x14ac:dyDescent="0.15">
      <c r="A39" s="56">
        <v>44503</v>
      </c>
      <c r="B39" s="1"/>
      <c r="C39" s="1"/>
      <c r="D39" s="45"/>
      <c r="E39" s="1"/>
      <c r="F39" s="1"/>
      <c r="G39" s="45"/>
    </row>
    <row r="40" spans="1:7" x14ac:dyDescent="0.15">
      <c r="A40" s="56">
        <v>44504</v>
      </c>
      <c r="B40" s="1"/>
      <c r="C40" s="1"/>
      <c r="D40" s="45"/>
      <c r="E40" s="1"/>
      <c r="F40" s="1"/>
      <c r="G40" s="45"/>
    </row>
    <row r="41" spans="1:7" x14ac:dyDescent="0.15">
      <c r="A41" s="56">
        <v>44505</v>
      </c>
      <c r="B41" s="1"/>
      <c r="C41" s="1"/>
      <c r="D41" s="45"/>
      <c r="E41" s="1"/>
      <c r="F41" s="1"/>
      <c r="G41" s="45"/>
    </row>
    <row r="42" spans="1:7" x14ac:dyDescent="0.15">
      <c r="A42" s="56">
        <v>44506</v>
      </c>
      <c r="B42" s="1"/>
      <c r="C42" s="1"/>
      <c r="D42" s="45"/>
      <c r="E42" s="1"/>
      <c r="F42" s="1"/>
      <c r="G42" s="45"/>
    </row>
    <row r="43" spans="1:7" x14ac:dyDescent="0.15">
      <c r="A43" s="56">
        <v>44507</v>
      </c>
      <c r="B43" s="1"/>
      <c r="C43" s="1"/>
      <c r="D43" s="45"/>
      <c r="E43" s="1"/>
      <c r="F43" s="1"/>
      <c r="G43" s="45"/>
    </row>
    <row r="44" spans="1:7" x14ac:dyDescent="0.15">
      <c r="A44" s="56">
        <v>44508</v>
      </c>
      <c r="B44" s="1"/>
      <c r="C44" s="1"/>
      <c r="D44" s="45"/>
      <c r="E44" s="1"/>
      <c r="F44" s="1"/>
      <c r="G44" s="45"/>
    </row>
    <row r="45" spans="1:7" x14ac:dyDescent="0.15">
      <c r="A45" s="56">
        <v>44509</v>
      </c>
      <c r="B45" s="1"/>
      <c r="C45" s="1"/>
      <c r="D45" s="45"/>
      <c r="E45" s="1"/>
      <c r="F45" s="1"/>
      <c r="G45" s="45"/>
    </row>
    <row r="46" spans="1:7" x14ac:dyDescent="0.15">
      <c r="A46" s="56">
        <v>44510</v>
      </c>
      <c r="B46" s="1"/>
      <c r="C46" s="1"/>
      <c r="D46" s="45"/>
      <c r="E46" s="1"/>
      <c r="F46" s="1"/>
      <c r="G46" s="45"/>
    </row>
    <row r="47" spans="1:7" x14ac:dyDescent="0.15">
      <c r="A47" s="56">
        <v>44511</v>
      </c>
      <c r="B47" s="1"/>
      <c r="C47" s="1"/>
      <c r="D47" s="45"/>
      <c r="E47" s="1"/>
      <c r="F47" s="1"/>
      <c r="G47" s="45"/>
    </row>
    <row r="48" spans="1:7" x14ac:dyDescent="0.15">
      <c r="A48" s="56">
        <v>44512</v>
      </c>
      <c r="B48" s="1"/>
      <c r="C48" s="1"/>
      <c r="D48" s="45"/>
      <c r="E48" s="1"/>
      <c r="F48" s="1"/>
      <c r="G48" s="45"/>
    </row>
    <row r="49" spans="1:7" x14ac:dyDescent="0.15">
      <c r="A49" s="56">
        <v>44513</v>
      </c>
      <c r="B49" s="1"/>
      <c r="C49" s="1"/>
      <c r="D49" s="45"/>
      <c r="E49" s="1"/>
      <c r="F49" s="1"/>
      <c r="G49" s="45"/>
    </row>
    <row r="50" spans="1:7" x14ac:dyDescent="0.15">
      <c r="A50" s="56">
        <v>44514</v>
      </c>
      <c r="B50" s="1"/>
      <c r="C50" s="1"/>
      <c r="D50" s="45"/>
      <c r="E50" s="1"/>
      <c r="F50" s="1"/>
      <c r="G50" s="45"/>
    </row>
    <row r="51" spans="1:7" x14ac:dyDescent="0.15">
      <c r="A51" s="56">
        <v>44515</v>
      </c>
      <c r="B51" s="1"/>
      <c r="C51" s="1"/>
      <c r="D51" s="45"/>
      <c r="E51" s="1"/>
      <c r="F51" s="1"/>
      <c r="G51" s="45"/>
    </row>
    <row r="52" spans="1:7" x14ac:dyDescent="0.15">
      <c r="A52" s="56">
        <v>44516</v>
      </c>
      <c r="B52" s="1"/>
      <c r="C52" s="1"/>
      <c r="D52" s="45"/>
      <c r="E52" s="1"/>
      <c r="F52" s="1"/>
      <c r="G52" s="45"/>
    </row>
    <row r="53" spans="1:7" x14ac:dyDescent="0.15">
      <c r="A53" s="56">
        <v>44517</v>
      </c>
      <c r="B53" s="1"/>
      <c r="C53" s="1"/>
      <c r="D53" s="45"/>
      <c r="E53" s="1"/>
      <c r="F53" s="1"/>
      <c r="G53" s="45"/>
    </row>
    <row r="54" spans="1:7" x14ac:dyDescent="0.15">
      <c r="A54" s="54" t="s">
        <v>51</v>
      </c>
      <c r="B54" s="43"/>
      <c r="C54" s="43"/>
      <c r="D54" s="59">
        <f>AVERAGE(D8:D53)</f>
        <v>0.94244526826389274</v>
      </c>
      <c r="E54" s="43"/>
      <c r="F54" s="43"/>
      <c r="G54" s="59">
        <f>AVERAGE(G8:G53)</f>
        <v>8.4919183598124573E-2</v>
      </c>
    </row>
  </sheetData>
  <mergeCells count="7">
    <mergeCell ref="B6:D6"/>
    <mergeCell ref="E6:G6"/>
    <mergeCell ref="A1:G1"/>
    <mergeCell ref="A2:G2"/>
    <mergeCell ref="B3:G3"/>
    <mergeCell ref="B4:G4"/>
    <mergeCell ref="B5:G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81751-0A0D-4230-B081-47B045370A3E}">
  <sheetPr>
    <tabColor rgb="FF7030A0"/>
  </sheetPr>
  <dimension ref="A1:C59"/>
  <sheetViews>
    <sheetView zoomScaleNormal="100" workbookViewId="0">
      <selection sqref="A1:C1"/>
    </sheetView>
  </sheetViews>
  <sheetFormatPr baseColWidth="10" defaultColWidth="9.1640625" defaultRowHeight="14" x14ac:dyDescent="0.15"/>
  <cols>
    <col min="1" max="1" width="18.5" style="32" bestFit="1" customWidth="1"/>
    <col min="2" max="3" width="56.5" style="31" customWidth="1"/>
    <col min="4" max="16384" width="9.1640625" style="31"/>
  </cols>
  <sheetData>
    <row r="1" spans="1:3" ht="18" x14ac:dyDescent="0.2">
      <c r="A1" s="155" t="s">
        <v>10</v>
      </c>
      <c r="B1" s="156"/>
      <c r="C1" s="157"/>
    </row>
    <row r="2" spans="1:3" ht="293.25" customHeight="1" x14ac:dyDescent="0.15">
      <c r="A2" s="173" t="s">
        <v>212</v>
      </c>
      <c r="B2" s="174"/>
      <c r="C2" s="175"/>
    </row>
    <row r="3" spans="1:3" x14ac:dyDescent="0.15">
      <c r="A3" s="60" t="s">
        <v>3</v>
      </c>
      <c r="B3" s="161" t="s">
        <v>4</v>
      </c>
      <c r="C3" s="162"/>
    </row>
    <row r="4" spans="1:3" x14ac:dyDescent="0.15">
      <c r="A4" s="33" t="s">
        <v>5</v>
      </c>
      <c r="B4" s="163" t="s">
        <v>6</v>
      </c>
      <c r="C4" s="164"/>
    </row>
    <row r="5" spans="1:3" x14ac:dyDescent="0.15">
      <c r="A5" s="38" t="s">
        <v>11</v>
      </c>
      <c r="B5" s="165" t="s">
        <v>103</v>
      </c>
      <c r="C5" s="166"/>
    </row>
    <row r="6" spans="1:3" x14ac:dyDescent="0.15">
      <c r="A6" s="35"/>
      <c r="B6" s="36" t="s">
        <v>8</v>
      </c>
      <c r="C6" s="36" t="s">
        <v>9</v>
      </c>
    </row>
    <row r="7" spans="1:3" x14ac:dyDescent="0.15">
      <c r="A7" s="49" t="s">
        <v>1</v>
      </c>
      <c r="B7" s="50" t="s">
        <v>2</v>
      </c>
      <c r="C7" s="50" t="s">
        <v>2</v>
      </c>
    </row>
    <row r="8" spans="1:3" x14ac:dyDescent="0.15">
      <c r="A8" s="53">
        <v>44466</v>
      </c>
      <c r="B8" s="34">
        <v>50</v>
      </c>
      <c r="C8" s="34"/>
    </row>
    <row r="9" spans="1:3" x14ac:dyDescent="0.15">
      <c r="A9" s="51">
        <v>44467</v>
      </c>
      <c r="B9" s="34">
        <v>45</v>
      </c>
      <c r="C9" s="34"/>
    </row>
    <row r="10" spans="1:3" x14ac:dyDescent="0.15">
      <c r="A10" s="51">
        <v>44468</v>
      </c>
      <c r="B10" s="34">
        <v>45</v>
      </c>
      <c r="C10" s="34"/>
    </row>
    <row r="11" spans="1:3" x14ac:dyDescent="0.15">
      <c r="A11" s="51">
        <v>44469</v>
      </c>
      <c r="B11" s="34">
        <v>50</v>
      </c>
      <c r="C11" s="34"/>
    </row>
    <row r="12" spans="1:3" x14ac:dyDescent="0.15">
      <c r="A12" s="51">
        <v>44470</v>
      </c>
      <c r="B12" s="34">
        <v>50</v>
      </c>
      <c r="C12" s="34"/>
    </row>
    <row r="13" spans="1:3" x14ac:dyDescent="0.15">
      <c r="A13" s="51">
        <v>44473</v>
      </c>
      <c r="B13" s="34"/>
      <c r="C13" s="34">
        <v>75</v>
      </c>
    </row>
    <row r="14" spans="1:3" x14ac:dyDescent="0.15">
      <c r="A14" s="51">
        <v>44474</v>
      </c>
      <c r="B14" s="34"/>
      <c r="C14" s="34">
        <v>70</v>
      </c>
    </row>
    <row r="15" spans="1:3" x14ac:dyDescent="0.15">
      <c r="A15" s="51">
        <v>44475</v>
      </c>
      <c r="B15" s="34"/>
      <c r="C15" s="34">
        <v>80</v>
      </c>
    </row>
    <row r="16" spans="1:3" x14ac:dyDescent="0.15">
      <c r="A16" s="51">
        <v>44476</v>
      </c>
      <c r="B16" s="34"/>
      <c r="C16" s="34">
        <v>80</v>
      </c>
    </row>
    <row r="17" spans="1:3" x14ac:dyDescent="0.15">
      <c r="A17" s="51">
        <v>44477</v>
      </c>
      <c r="B17" s="34"/>
      <c r="C17" s="34">
        <v>85</v>
      </c>
    </row>
    <row r="18" spans="1:3" x14ac:dyDescent="0.15">
      <c r="A18" s="51">
        <v>44480</v>
      </c>
      <c r="B18" s="34">
        <v>60</v>
      </c>
      <c r="C18" s="34"/>
    </row>
    <row r="19" spans="1:3" x14ac:dyDescent="0.15">
      <c r="A19" s="51">
        <v>44481</v>
      </c>
      <c r="B19" s="34">
        <v>40</v>
      </c>
      <c r="C19" s="34"/>
    </row>
    <row r="20" spans="1:3" x14ac:dyDescent="0.15">
      <c r="A20" s="51">
        <v>44482</v>
      </c>
      <c r="B20" s="34">
        <v>50</v>
      </c>
      <c r="C20" s="34"/>
    </row>
    <row r="21" spans="1:3" x14ac:dyDescent="0.15">
      <c r="A21" s="51">
        <v>44483</v>
      </c>
      <c r="B21" s="34">
        <v>45</v>
      </c>
      <c r="C21" s="34"/>
    </row>
    <row r="22" spans="1:3" x14ac:dyDescent="0.15">
      <c r="A22" s="51">
        <v>44484</v>
      </c>
      <c r="B22" s="34">
        <v>53</v>
      </c>
      <c r="C22" s="34"/>
    </row>
    <row r="23" spans="1:3" x14ac:dyDescent="0.15">
      <c r="A23" s="51">
        <v>44487</v>
      </c>
      <c r="B23" s="34"/>
      <c r="C23" s="34">
        <v>70</v>
      </c>
    </row>
    <row r="24" spans="1:3" x14ac:dyDescent="0.15">
      <c r="A24" s="51">
        <v>44488</v>
      </c>
      <c r="B24" s="34"/>
      <c r="C24" s="34">
        <v>72</v>
      </c>
    </row>
    <row r="25" spans="1:3" x14ac:dyDescent="0.15">
      <c r="A25" s="51">
        <v>44489</v>
      </c>
      <c r="B25" s="34"/>
      <c r="C25" s="34">
        <v>69</v>
      </c>
    </row>
    <row r="26" spans="1:3" x14ac:dyDescent="0.15">
      <c r="A26" s="51">
        <v>44490</v>
      </c>
      <c r="B26" s="34"/>
      <c r="C26" s="34">
        <v>80</v>
      </c>
    </row>
    <row r="27" spans="1:3" x14ac:dyDescent="0.15">
      <c r="A27" s="51">
        <v>44491</v>
      </c>
      <c r="B27" s="34"/>
      <c r="C27" s="34">
        <v>85</v>
      </c>
    </row>
    <row r="28" spans="1:3" x14ac:dyDescent="0.15">
      <c r="A28" s="51">
        <v>44492</v>
      </c>
      <c r="B28" s="34"/>
      <c r="C28" s="34">
        <v>83</v>
      </c>
    </row>
    <row r="29" spans="1:3" x14ac:dyDescent="0.15">
      <c r="A29" s="51">
        <v>44493</v>
      </c>
      <c r="B29" s="34"/>
      <c r="C29" s="34">
        <v>89</v>
      </c>
    </row>
    <row r="30" spans="1:3" x14ac:dyDescent="0.15">
      <c r="A30" s="51">
        <v>44494</v>
      </c>
      <c r="B30" s="34"/>
      <c r="C30" s="34">
        <v>82</v>
      </c>
    </row>
    <row r="31" spans="1:3" x14ac:dyDescent="0.15">
      <c r="A31" s="51">
        <v>44495</v>
      </c>
      <c r="B31" s="34"/>
      <c r="C31" s="34">
        <v>86</v>
      </c>
    </row>
    <row r="32" spans="1:3" x14ac:dyDescent="0.15">
      <c r="A32" s="51">
        <v>44496</v>
      </c>
      <c r="B32" s="34"/>
      <c r="C32" s="34"/>
    </row>
    <row r="33" spans="1:3" x14ac:dyDescent="0.15">
      <c r="A33" s="51">
        <v>44497</v>
      </c>
      <c r="B33" s="34"/>
      <c r="C33" s="34"/>
    </row>
    <row r="34" spans="1:3" x14ac:dyDescent="0.15">
      <c r="A34" s="51">
        <v>44498</v>
      </c>
      <c r="B34" s="34"/>
      <c r="C34" s="34"/>
    </row>
    <row r="35" spans="1:3" x14ac:dyDescent="0.15">
      <c r="A35" s="51">
        <v>44499</v>
      </c>
      <c r="B35" s="34"/>
      <c r="C35" s="34"/>
    </row>
    <row r="36" spans="1:3" x14ac:dyDescent="0.15">
      <c r="A36" s="51">
        <v>44500</v>
      </c>
      <c r="B36" s="34"/>
      <c r="C36" s="34"/>
    </row>
    <row r="37" spans="1:3" x14ac:dyDescent="0.15">
      <c r="A37" s="51">
        <v>44501</v>
      </c>
      <c r="B37" s="34"/>
      <c r="C37" s="34"/>
    </row>
    <row r="38" spans="1:3" x14ac:dyDescent="0.15">
      <c r="A38" s="51">
        <v>44502</v>
      </c>
      <c r="B38" s="34"/>
      <c r="C38" s="34"/>
    </row>
    <row r="39" spans="1:3" x14ac:dyDescent="0.15">
      <c r="A39" s="51">
        <v>44503</v>
      </c>
      <c r="B39" s="34"/>
      <c r="C39" s="34"/>
    </row>
    <row r="40" spans="1:3" x14ac:dyDescent="0.15">
      <c r="A40" s="51">
        <v>44504</v>
      </c>
      <c r="B40" s="34"/>
      <c r="C40" s="34"/>
    </row>
    <row r="41" spans="1:3" x14ac:dyDescent="0.15">
      <c r="A41" s="51">
        <v>44505</v>
      </c>
      <c r="B41" s="34"/>
      <c r="C41" s="34"/>
    </row>
    <row r="42" spans="1:3" x14ac:dyDescent="0.15">
      <c r="A42" s="51">
        <v>44506</v>
      </c>
      <c r="B42" s="34"/>
      <c r="C42" s="34"/>
    </row>
    <row r="43" spans="1:3" x14ac:dyDescent="0.15">
      <c r="A43" s="51">
        <v>44507</v>
      </c>
      <c r="B43" s="34"/>
      <c r="C43" s="34"/>
    </row>
    <row r="44" spans="1:3" x14ac:dyDescent="0.15">
      <c r="A44" s="51">
        <v>44508</v>
      </c>
      <c r="B44" s="34"/>
      <c r="C44" s="34"/>
    </row>
    <row r="45" spans="1:3" x14ac:dyDescent="0.15">
      <c r="A45" s="51">
        <v>44509</v>
      </c>
      <c r="B45" s="34"/>
      <c r="C45" s="34"/>
    </row>
    <row r="46" spans="1:3" x14ac:dyDescent="0.15">
      <c r="A46" s="51">
        <v>44510</v>
      </c>
      <c r="B46" s="34"/>
      <c r="C46" s="34"/>
    </row>
    <row r="47" spans="1:3" x14ac:dyDescent="0.15">
      <c r="A47" s="51">
        <v>44511</v>
      </c>
      <c r="B47" s="34"/>
      <c r="C47" s="34"/>
    </row>
    <row r="48" spans="1:3" x14ac:dyDescent="0.15">
      <c r="A48" s="51">
        <v>44512</v>
      </c>
      <c r="B48" s="34"/>
      <c r="C48" s="34"/>
    </row>
    <row r="49" spans="1:3" x14ac:dyDescent="0.15">
      <c r="A49" s="51">
        <v>44513</v>
      </c>
      <c r="B49" s="34"/>
      <c r="C49" s="34"/>
    </row>
    <row r="50" spans="1:3" x14ac:dyDescent="0.15">
      <c r="A50" s="51">
        <v>44514</v>
      </c>
      <c r="B50" s="34"/>
      <c r="C50" s="34"/>
    </row>
    <row r="51" spans="1:3" x14ac:dyDescent="0.15">
      <c r="A51" s="51">
        <v>44515</v>
      </c>
      <c r="B51" s="34"/>
      <c r="C51" s="34"/>
    </row>
    <row r="52" spans="1:3" x14ac:dyDescent="0.15">
      <c r="A52" s="51">
        <v>44516</v>
      </c>
      <c r="B52" s="34"/>
      <c r="C52" s="34"/>
    </row>
    <row r="53" spans="1:3" x14ac:dyDescent="0.15">
      <c r="A53" s="51">
        <v>44517</v>
      </c>
      <c r="B53" s="34"/>
      <c r="C53" s="34"/>
    </row>
    <row r="54" spans="1:3" x14ac:dyDescent="0.15">
      <c r="A54" s="51">
        <v>44518</v>
      </c>
      <c r="B54" s="34"/>
      <c r="C54" s="34"/>
    </row>
    <row r="55" spans="1:3" x14ac:dyDescent="0.15">
      <c r="A55" s="51">
        <v>44519</v>
      </c>
      <c r="B55" s="34"/>
      <c r="C55" s="34"/>
    </row>
    <row r="56" spans="1:3" x14ac:dyDescent="0.15">
      <c r="A56" s="51">
        <v>44520</v>
      </c>
      <c r="B56" s="34"/>
      <c r="C56" s="34"/>
    </row>
    <row r="57" spans="1:3" x14ac:dyDescent="0.15">
      <c r="A57" s="51">
        <v>44521</v>
      </c>
      <c r="B57" s="34"/>
      <c r="C57" s="34"/>
    </row>
    <row r="58" spans="1:3" x14ac:dyDescent="0.15">
      <c r="A58" s="51">
        <v>44522</v>
      </c>
      <c r="B58" s="34"/>
      <c r="C58" s="34"/>
    </row>
    <row r="59" spans="1:3" x14ac:dyDescent="0.15">
      <c r="A59" s="52" t="s">
        <v>51</v>
      </c>
      <c r="B59" s="39">
        <f>AVERAGE(B8:B58)</f>
        <v>48.8</v>
      </c>
      <c r="C59" s="39">
        <f>AVERAGE(C8:C58)</f>
        <v>79</v>
      </c>
    </row>
  </sheetData>
  <mergeCells count="5">
    <mergeCell ref="A1:C1"/>
    <mergeCell ref="A2:C2"/>
    <mergeCell ref="B3:C3"/>
    <mergeCell ref="B4:C4"/>
    <mergeCell ref="B5:C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F03F2-CBB5-4C9C-8215-2703BD40B2C3}">
  <sheetPr>
    <tabColor theme="8" tint="0.59999389629810485"/>
  </sheetPr>
  <dimension ref="A1:G54"/>
  <sheetViews>
    <sheetView workbookViewId="0">
      <selection sqref="A1:G1"/>
    </sheetView>
  </sheetViews>
  <sheetFormatPr baseColWidth="10" defaultColWidth="9.1640625" defaultRowHeight="14" x14ac:dyDescent="0.15"/>
  <cols>
    <col min="1" max="1" width="17.1640625" style="1" customWidth="1"/>
    <col min="2" max="7" width="24.33203125" style="1" customWidth="1"/>
    <col min="8" max="16384" width="9.1640625" style="1"/>
  </cols>
  <sheetData>
    <row r="1" spans="1:7" ht="18" x14ac:dyDescent="0.2">
      <c r="A1" s="155" t="s">
        <v>50</v>
      </c>
      <c r="B1" s="156"/>
      <c r="C1" s="156"/>
      <c r="D1" s="156"/>
      <c r="E1" s="156"/>
      <c r="F1" s="156"/>
      <c r="G1" s="157"/>
    </row>
    <row r="2" spans="1:7" ht="276" customHeight="1" x14ac:dyDescent="0.15">
      <c r="A2" s="158" t="s">
        <v>213</v>
      </c>
      <c r="B2" s="159"/>
      <c r="C2" s="159"/>
      <c r="D2" s="159"/>
      <c r="E2" s="159"/>
      <c r="F2" s="159"/>
      <c r="G2" s="160"/>
    </row>
    <row r="3" spans="1:7" x14ac:dyDescent="0.15">
      <c r="A3" s="60" t="s">
        <v>3</v>
      </c>
      <c r="B3" s="161" t="s">
        <v>4</v>
      </c>
      <c r="C3" s="161"/>
      <c r="D3" s="161"/>
      <c r="E3" s="161"/>
      <c r="F3" s="161"/>
      <c r="G3" s="162"/>
    </row>
    <row r="4" spans="1:7" x14ac:dyDescent="0.15">
      <c r="A4" s="38" t="s">
        <v>5</v>
      </c>
      <c r="B4" s="165" t="s">
        <v>6</v>
      </c>
      <c r="C4" s="165"/>
      <c r="D4" s="165"/>
      <c r="E4" s="165"/>
      <c r="F4" s="165"/>
      <c r="G4" s="166"/>
    </row>
    <row r="5" spans="1:7" x14ac:dyDescent="0.15">
      <c r="A5" s="64"/>
      <c r="B5" s="176" t="s">
        <v>8</v>
      </c>
      <c r="C5" s="176"/>
      <c r="D5" s="177"/>
      <c r="E5" s="176" t="s">
        <v>9</v>
      </c>
      <c r="F5" s="176"/>
      <c r="G5" s="177"/>
    </row>
    <row r="6" spans="1:7" x14ac:dyDescent="0.15">
      <c r="A6" s="65" t="s">
        <v>1</v>
      </c>
      <c r="B6" s="131" t="s">
        <v>60</v>
      </c>
      <c r="C6" s="131" t="s">
        <v>61</v>
      </c>
      <c r="D6" s="132" t="s">
        <v>62</v>
      </c>
      <c r="E6" s="131" t="s">
        <v>60</v>
      </c>
      <c r="F6" s="131" t="s">
        <v>61</v>
      </c>
      <c r="G6" s="132" t="s">
        <v>62</v>
      </c>
    </row>
    <row r="7" spans="1:7" x14ac:dyDescent="0.15">
      <c r="A7" s="56">
        <v>44256</v>
      </c>
      <c r="B7" s="1">
        <v>4</v>
      </c>
      <c r="C7" s="1">
        <v>1</v>
      </c>
      <c r="D7" s="34">
        <v>5</v>
      </c>
      <c r="G7" s="34"/>
    </row>
    <row r="8" spans="1:7" x14ac:dyDescent="0.15">
      <c r="A8" s="56">
        <v>44257</v>
      </c>
      <c r="B8" s="1">
        <v>4</v>
      </c>
      <c r="C8" s="1">
        <v>1</v>
      </c>
      <c r="D8" s="34">
        <v>4</v>
      </c>
      <c r="G8" s="34"/>
    </row>
    <row r="9" spans="1:7" x14ac:dyDescent="0.15">
      <c r="A9" s="56">
        <v>44258</v>
      </c>
      <c r="B9" s="1">
        <v>2</v>
      </c>
      <c r="C9" s="1">
        <v>0</v>
      </c>
      <c r="D9" s="34">
        <v>0</v>
      </c>
      <c r="G9" s="34"/>
    </row>
    <row r="10" spans="1:7" x14ac:dyDescent="0.15">
      <c r="A10" s="56">
        <v>44259</v>
      </c>
      <c r="B10" s="1">
        <v>3</v>
      </c>
      <c r="C10" s="1">
        <v>1</v>
      </c>
      <c r="D10" s="34">
        <v>2</v>
      </c>
      <c r="G10" s="34"/>
    </row>
    <row r="11" spans="1:7" x14ac:dyDescent="0.15">
      <c r="A11" s="56">
        <v>44260</v>
      </c>
      <c r="B11" s="1">
        <v>6</v>
      </c>
      <c r="C11" s="1">
        <v>2</v>
      </c>
      <c r="D11" s="34">
        <v>1</v>
      </c>
      <c r="G11" s="34"/>
    </row>
    <row r="12" spans="1:7" x14ac:dyDescent="0.15">
      <c r="A12" s="56">
        <v>44263</v>
      </c>
      <c r="D12" s="34"/>
      <c r="E12" s="1">
        <v>8</v>
      </c>
      <c r="F12" s="1">
        <v>5</v>
      </c>
      <c r="G12" s="34">
        <v>8</v>
      </c>
    </row>
    <row r="13" spans="1:7" x14ac:dyDescent="0.15">
      <c r="A13" s="56">
        <v>44264</v>
      </c>
      <c r="D13" s="34"/>
      <c r="E13" s="1">
        <v>8</v>
      </c>
      <c r="F13" s="1">
        <v>6</v>
      </c>
      <c r="G13" s="34">
        <v>8</v>
      </c>
    </row>
    <row r="14" spans="1:7" x14ac:dyDescent="0.15">
      <c r="A14" s="56">
        <v>44265</v>
      </c>
      <c r="D14" s="34"/>
      <c r="E14" s="1">
        <v>7</v>
      </c>
      <c r="F14" s="1">
        <v>5</v>
      </c>
      <c r="G14" s="34">
        <v>8</v>
      </c>
    </row>
    <row r="15" spans="1:7" x14ac:dyDescent="0.15">
      <c r="A15" s="56">
        <v>44266</v>
      </c>
      <c r="D15" s="34"/>
      <c r="E15" s="1">
        <v>9</v>
      </c>
      <c r="F15" s="1">
        <v>7</v>
      </c>
      <c r="G15" s="34">
        <v>7</v>
      </c>
    </row>
    <row r="16" spans="1:7" x14ac:dyDescent="0.15">
      <c r="A16" s="56">
        <v>44267</v>
      </c>
      <c r="D16" s="34"/>
      <c r="E16" s="1">
        <v>9</v>
      </c>
      <c r="F16" s="1">
        <v>5</v>
      </c>
      <c r="G16" s="34">
        <v>6</v>
      </c>
    </row>
    <row r="17" spans="1:7" x14ac:dyDescent="0.15">
      <c r="A17" s="56">
        <v>44270</v>
      </c>
      <c r="D17" s="34"/>
      <c r="E17" s="1">
        <v>8</v>
      </c>
      <c r="F17" s="1">
        <v>5</v>
      </c>
      <c r="G17" s="34">
        <v>8</v>
      </c>
    </row>
    <row r="18" spans="1:7" x14ac:dyDescent="0.15">
      <c r="A18" s="56">
        <v>44271</v>
      </c>
      <c r="B18" s="1">
        <v>4</v>
      </c>
      <c r="C18" s="1">
        <v>0</v>
      </c>
      <c r="D18" s="34">
        <v>2</v>
      </c>
      <c r="G18" s="34"/>
    </row>
    <row r="19" spans="1:7" x14ac:dyDescent="0.15">
      <c r="A19" s="56">
        <v>44272</v>
      </c>
      <c r="B19" s="1">
        <v>4</v>
      </c>
      <c r="C19" s="1">
        <v>3</v>
      </c>
      <c r="D19" s="34">
        <v>1</v>
      </c>
      <c r="G19" s="34"/>
    </row>
    <row r="20" spans="1:7" x14ac:dyDescent="0.15">
      <c r="A20" s="56">
        <v>44273</v>
      </c>
      <c r="B20" s="1">
        <v>3</v>
      </c>
      <c r="C20" s="1">
        <v>1</v>
      </c>
      <c r="D20" s="34">
        <v>4</v>
      </c>
      <c r="G20" s="34"/>
    </row>
    <row r="21" spans="1:7" x14ac:dyDescent="0.15">
      <c r="A21" s="56">
        <v>44274</v>
      </c>
      <c r="D21" s="34"/>
      <c r="E21" s="1">
        <v>8</v>
      </c>
      <c r="F21" s="1">
        <v>5</v>
      </c>
      <c r="G21" s="34">
        <v>7</v>
      </c>
    </row>
    <row r="22" spans="1:7" x14ac:dyDescent="0.15">
      <c r="A22" s="56">
        <v>44277</v>
      </c>
      <c r="D22" s="34"/>
      <c r="E22" s="1">
        <v>7</v>
      </c>
      <c r="F22" s="1">
        <v>6</v>
      </c>
      <c r="G22" s="34">
        <v>8</v>
      </c>
    </row>
    <row r="23" spans="1:7" x14ac:dyDescent="0.15">
      <c r="A23" s="56">
        <v>44278</v>
      </c>
      <c r="D23" s="34"/>
      <c r="E23" s="1">
        <v>6</v>
      </c>
      <c r="F23" s="1">
        <v>7</v>
      </c>
      <c r="G23" s="34">
        <v>8</v>
      </c>
    </row>
    <row r="24" spans="1:7" x14ac:dyDescent="0.15">
      <c r="A24" s="56">
        <v>44279</v>
      </c>
      <c r="D24" s="34"/>
      <c r="E24" s="1">
        <v>6</v>
      </c>
      <c r="F24" s="1">
        <v>6</v>
      </c>
      <c r="G24" s="34">
        <v>7</v>
      </c>
    </row>
    <row r="25" spans="1:7" x14ac:dyDescent="0.15">
      <c r="A25" s="56">
        <v>44280</v>
      </c>
      <c r="D25" s="34"/>
      <c r="E25" s="1">
        <v>7</v>
      </c>
      <c r="F25" s="1">
        <v>8</v>
      </c>
      <c r="G25" s="34">
        <v>9</v>
      </c>
    </row>
    <row r="26" spans="1:7" x14ac:dyDescent="0.15">
      <c r="A26" s="56">
        <v>44281</v>
      </c>
      <c r="D26" s="34"/>
      <c r="E26" s="1">
        <v>8</v>
      </c>
      <c r="F26" s="1">
        <v>7</v>
      </c>
      <c r="G26" s="34">
        <v>8</v>
      </c>
    </row>
    <row r="27" spans="1:7" x14ac:dyDescent="0.15">
      <c r="A27" s="56">
        <v>44282</v>
      </c>
      <c r="D27" s="34"/>
      <c r="G27" s="34"/>
    </row>
    <row r="28" spans="1:7" x14ac:dyDescent="0.15">
      <c r="A28" s="56">
        <v>44283</v>
      </c>
      <c r="D28" s="34"/>
      <c r="G28" s="34"/>
    </row>
    <row r="29" spans="1:7" x14ac:dyDescent="0.15">
      <c r="A29" s="56">
        <v>44284</v>
      </c>
      <c r="D29" s="34"/>
      <c r="G29" s="34"/>
    </row>
    <row r="30" spans="1:7" x14ac:dyDescent="0.15">
      <c r="A30" s="56">
        <v>44285</v>
      </c>
      <c r="D30" s="34"/>
      <c r="G30" s="34"/>
    </row>
    <row r="31" spans="1:7" x14ac:dyDescent="0.15">
      <c r="A31" s="56">
        <v>44286</v>
      </c>
      <c r="D31" s="34"/>
      <c r="G31" s="34"/>
    </row>
    <row r="32" spans="1:7" x14ac:dyDescent="0.15">
      <c r="A32" s="56">
        <v>44287</v>
      </c>
      <c r="D32" s="34"/>
      <c r="G32" s="34"/>
    </row>
    <row r="33" spans="1:7" x14ac:dyDescent="0.15">
      <c r="A33" s="56">
        <v>44288</v>
      </c>
      <c r="D33" s="34"/>
      <c r="G33" s="34"/>
    </row>
    <row r="34" spans="1:7" x14ac:dyDescent="0.15">
      <c r="A34" s="56">
        <v>44289</v>
      </c>
      <c r="D34" s="34"/>
      <c r="G34" s="34"/>
    </row>
    <row r="35" spans="1:7" x14ac:dyDescent="0.15">
      <c r="A35" s="56">
        <v>44290</v>
      </c>
      <c r="D35" s="34"/>
      <c r="G35" s="34"/>
    </row>
    <row r="36" spans="1:7" x14ac:dyDescent="0.15">
      <c r="A36" s="56">
        <v>44291</v>
      </c>
      <c r="D36" s="34"/>
      <c r="G36" s="34"/>
    </row>
    <row r="37" spans="1:7" x14ac:dyDescent="0.15">
      <c r="A37" s="56">
        <v>44292</v>
      </c>
      <c r="D37" s="34"/>
      <c r="G37" s="34"/>
    </row>
    <row r="38" spans="1:7" x14ac:dyDescent="0.15">
      <c r="A38" s="56">
        <v>44293</v>
      </c>
      <c r="D38" s="34"/>
      <c r="G38" s="34"/>
    </row>
    <row r="39" spans="1:7" x14ac:dyDescent="0.15">
      <c r="A39" s="56">
        <v>44294</v>
      </c>
      <c r="D39" s="34"/>
      <c r="G39" s="34"/>
    </row>
    <row r="40" spans="1:7" x14ac:dyDescent="0.15">
      <c r="A40" s="56">
        <v>44295</v>
      </c>
      <c r="D40" s="34"/>
      <c r="G40" s="34"/>
    </row>
    <row r="41" spans="1:7" x14ac:dyDescent="0.15">
      <c r="A41" s="56">
        <v>44296</v>
      </c>
      <c r="D41" s="34"/>
      <c r="G41" s="34"/>
    </row>
    <row r="42" spans="1:7" x14ac:dyDescent="0.15">
      <c r="A42" s="56">
        <v>44297</v>
      </c>
      <c r="D42" s="34"/>
      <c r="G42" s="34"/>
    </row>
    <row r="43" spans="1:7" x14ac:dyDescent="0.15">
      <c r="A43" s="56">
        <v>44298</v>
      </c>
      <c r="D43" s="34"/>
      <c r="G43" s="34"/>
    </row>
    <row r="44" spans="1:7" x14ac:dyDescent="0.15">
      <c r="A44" s="56">
        <v>44299</v>
      </c>
      <c r="D44" s="34"/>
      <c r="G44" s="34"/>
    </row>
    <row r="45" spans="1:7" x14ac:dyDescent="0.15">
      <c r="A45" s="56">
        <v>44300</v>
      </c>
      <c r="D45" s="34"/>
      <c r="G45" s="34"/>
    </row>
    <row r="46" spans="1:7" x14ac:dyDescent="0.15">
      <c r="A46" s="56">
        <v>44301</v>
      </c>
      <c r="D46" s="34"/>
      <c r="G46" s="34"/>
    </row>
    <row r="47" spans="1:7" x14ac:dyDescent="0.15">
      <c r="A47" s="56">
        <v>44302</v>
      </c>
      <c r="D47" s="34"/>
      <c r="G47" s="34"/>
    </row>
    <row r="48" spans="1:7" x14ac:dyDescent="0.15">
      <c r="A48" s="56">
        <v>44303</v>
      </c>
      <c r="D48" s="34"/>
      <c r="G48" s="34"/>
    </row>
    <row r="49" spans="1:7" x14ac:dyDescent="0.15">
      <c r="A49" s="56">
        <v>44304</v>
      </c>
      <c r="D49" s="34"/>
      <c r="G49" s="34"/>
    </row>
    <row r="50" spans="1:7" x14ac:dyDescent="0.15">
      <c r="A50" s="56">
        <v>44305</v>
      </c>
      <c r="D50" s="34"/>
      <c r="G50" s="34"/>
    </row>
    <row r="51" spans="1:7" x14ac:dyDescent="0.15">
      <c r="A51" s="56">
        <v>44306</v>
      </c>
      <c r="D51" s="34"/>
      <c r="G51" s="34"/>
    </row>
    <row r="52" spans="1:7" x14ac:dyDescent="0.15">
      <c r="A52" s="56">
        <v>44307</v>
      </c>
      <c r="D52" s="34"/>
      <c r="G52" s="34"/>
    </row>
    <row r="53" spans="1:7" x14ac:dyDescent="0.15">
      <c r="A53" s="56">
        <v>44308</v>
      </c>
      <c r="D53" s="34"/>
      <c r="G53" s="34"/>
    </row>
    <row r="54" spans="1:7" x14ac:dyDescent="0.15">
      <c r="A54" s="44" t="s">
        <v>51</v>
      </c>
      <c r="B54" s="66">
        <f>AVERAGE(B7:B53)</f>
        <v>3.75</v>
      </c>
      <c r="C54" s="66">
        <f t="shared" ref="C54:G54" si="0">AVERAGE(C7:C53)</f>
        <v>1.125</v>
      </c>
      <c r="D54" s="59">
        <f t="shared" si="0"/>
        <v>2.375</v>
      </c>
      <c r="E54" s="66">
        <f t="shared" si="0"/>
        <v>7.583333333333333</v>
      </c>
      <c r="F54" s="66">
        <f t="shared" si="0"/>
        <v>6</v>
      </c>
      <c r="G54" s="66">
        <f t="shared" si="0"/>
        <v>7.666666666666667</v>
      </c>
    </row>
  </sheetData>
  <mergeCells count="6">
    <mergeCell ref="A1:G1"/>
    <mergeCell ref="B5:D5"/>
    <mergeCell ref="E5:G5"/>
    <mergeCell ref="B3:G3"/>
    <mergeCell ref="B4:G4"/>
    <mergeCell ref="A2:G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D4FD2-27C0-D844-B271-2FD92E614699}">
  <sheetPr>
    <tabColor theme="8" tint="0.59999389629810485"/>
    <outlinePr summaryBelow="0" summaryRight="0"/>
    <pageSetUpPr fitToPage="1"/>
  </sheetPr>
  <dimension ref="A1:F24"/>
  <sheetViews>
    <sheetView workbookViewId="0">
      <selection sqref="A1:F1"/>
    </sheetView>
  </sheetViews>
  <sheetFormatPr baseColWidth="10" defaultColWidth="14.5" defaultRowHeight="15.75" customHeight="1" x14ac:dyDescent="0.15"/>
  <cols>
    <col min="1" max="1" width="8" style="133" bestFit="1" customWidth="1"/>
    <col min="2" max="2" width="63.5" style="147" customWidth="1"/>
    <col min="3" max="3" width="23.6640625" style="133" customWidth="1"/>
    <col min="4" max="4" width="18.83203125" style="133" customWidth="1"/>
    <col min="5" max="16384" width="14.5" style="133"/>
  </cols>
  <sheetData>
    <row r="1" spans="1:6" ht="15.75" customHeight="1" x14ac:dyDescent="0.2">
      <c r="A1" s="190" t="s">
        <v>195</v>
      </c>
      <c r="B1" s="185"/>
      <c r="C1" s="185"/>
      <c r="D1" s="185"/>
      <c r="E1" s="185"/>
      <c r="F1" s="185"/>
    </row>
    <row r="2" spans="1:6" ht="44" customHeight="1" x14ac:dyDescent="0.15">
      <c r="A2" s="134"/>
      <c r="B2" s="191" t="s">
        <v>175</v>
      </c>
      <c r="C2" s="179"/>
      <c r="D2" s="179"/>
      <c r="E2" s="179"/>
      <c r="F2" s="180"/>
    </row>
    <row r="3" spans="1:6" ht="15.75" customHeight="1" x14ac:dyDescent="0.2">
      <c r="A3" s="135"/>
      <c r="B3" s="136"/>
      <c r="C3" s="192" t="s">
        <v>176</v>
      </c>
      <c r="D3" s="180"/>
      <c r="E3" s="192" t="s">
        <v>177</v>
      </c>
      <c r="F3" s="180"/>
    </row>
    <row r="4" spans="1:6" ht="15" x14ac:dyDescent="0.15">
      <c r="A4" s="137"/>
      <c r="B4" s="138" t="s">
        <v>178</v>
      </c>
      <c r="C4" s="139" t="s">
        <v>15</v>
      </c>
      <c r="D4" s="139" t="s">
        <v>16</v>
      </c>
      <c r="E4" s="139" t="s">
        <v>15</v>
      </c>
      <c r="F4" s="139" t="s">
        <v>16</v>
      </c>
    </row>
    <row r="5" spans="1:6" ht="15" x14ac:dyDescent="0.15">
      <c r="A5" s="137" t="s">
        <v>196</v>
      </c>
      <c r="B5" s="140" t="s">
        <v>179</v>
      </c>
      <c r="C5" s="139"/>
      <c r="D5" s="139"/>
      <c r="E5" s="141"/>
      <c r="F5" s="141"/>
    </row>
    <row r="6" spans="1:6" ht="33.5" customHeight="1" x14ac:dyDescent="0.15">
      <c r="A6" s="142">
        <v>1</v>
      </c>
      <c r="B6" s="138" t="s">
        <v>180</v>
      </c>
      <c r="C6" s="139"/>
      <c r="D6" s="139"/>
      <c r="E6" s="143">
        <f>C6</f>
        <v>0</v>
      </c>
      <c r="F6" s="143">
        <f>D6</f>
        <v>0</v>
      </c>
    </row>
    <row r="7" spans="1:6" ht="15" x14ac:dyDescent="0.15">
      <c r="A7" s="142">
        <v>2</v>
      </c>
      <c r="B7" s="138" t="s">
        <v>181</v>
      </c>
      <c r="C7" s="139"/>
      <c r="D7" s="139"/>
      <c r="E7" s="143">
        <f t="shared" ref="E7:F12" si="0">C7</f>
        <v>0</v>
      </c>
      <c r="F7" s="143">
        <f t="shared" si="0"/>
        <v>0</v>
      </c>
    </row>
    <row r="8" spans="1:6" ht="30" x14ac:dyDescent="0.15">
      <c r="A8" s="142">
        <v>3</v>
      </c>
      <c r="B8" s="138" t="s">
        <v>182</v>
      </c>
      <c r="C8" s="139"/>
      <c r="D8" s="139"/>
      <c r="E8" s="143">
        <f t="shared" si="0"/>
        <v>0</v>
      </c>
      <c r="F8" s="143">
        <f t="shared" si="0"/>
        <v>0</v>
      </c>
    </row>
    <row r="9" spans="1:6" ht="30" x14ac:dyDescent="0.15">
      <c r="A9" s="142">
        <v>4</v>
      </c>
      <c r="B9" s="138" t="s">
        <v>183</v>
      </c>
      <c r="C9" s="139"/>
      <c r="D9" s="139"/>
      <c r="E9" s="143">
        <f t="shared" si="0"/>
        <v>0</v>
      </c>
      <c r="F9" s="143">
        <f t="shared" si="0"/>
        <v>0</v>
      </c>
    </row>
    <row r="10" spans="1:6" ht="30" x14ac:dyDescent="0.15">
      <c r="A10" s="142">
        <v>5</v>
      </c>
      <c r="B10" s="138" t="s">
        <v>184</v>
      </c>
      <c r="C10" s="139"/>
      <c r="D10" s="139"/>
      <c r="E10" s="143">
        <f t="shared" si="0"/>
        <v>0</v>
      </c>
      <c r="F10" s="143">
        <f t="shared" si="0"/>
        <v>0</v>
      </c>
    </row>
    <row r="11" spans="1:6" ht="30" x14ac:dyDescent="0.15">
      <c r="A11" s="142">
        <v>6</v>
      </c>
      <c r="B11" s="138" t="s">
        <v>185</v>
      </c>
      <c r="C11" s="139"/>
      <c r="D11" s="139"/>
      <c r="E11" s="143">
        <f t="shared" si="0"/>
        <v>0</v>
      </c>
      <c r="F11" s="143">
        <f t="shared" si="0"/>
        <v>0</v>
      </c>
    </row>
    <row r="12" spans="1:6" ht="15" x14ac:dyDescent="0.15">
      <c r="A12" s="142">
        <v>7</v>
      </c>
      <c r="B12" s="138" t="s">
        <v>186</v>
      </c>
      <c r="C12" s="139"/>
      <c r="D12" s="139"/>
      <c r="E12" s="143">
        <f t="shared" si="0"/>
        <v>0</v>
      </c>
      <c r="F12" s="143">
        <f t="shared" si="0"/>
        <v>0</v>
      </c>
    </row>
    <row r="13" spans="1:6" ht="14" x14ac:dyDescent="0.15">
      <c r="A13" s="137"/>
      <c r="B13" s="144"/>
      <c r="C13" s="145"/>
      <c r="D13" s="143" t="s">
        <v>187</v>
      </c>
      <c r="E13" s="143">
        <f t="shared" ref="E13:F13" si="1">SUM(E6:E12)</f>
        <v>0</v>
      </c>
      <c r="F13" s="143">
        <f t="shared" si="1"/>
        <v>0</v>
      </c>
    </row>
    <row r="14" spans="1:6" ht="14" x14ac:dyDescent="0.15">
      <c r="A14" s="137"/>
      <c r="B14" s="144"/>
      <c r="C14" s="145"/>
      <c r="D14" s="143" t="s">
        <v>188</v>
      </c>
      <c r="E14" s="146">
        <v>0</v>
      </c>
      <c r="F14" s="146">
        <v>0</v>
      </c>
    </row>
    <row r="15" spans="1:6" ht="14" x14ac:dyDescent="0.15">
      <c r="A15" s="137"/>
      <c r="C15" s="145"/>
      <c r="D15" s="145"/>
      <c r="E15" s="145"/>
      <c r="F15" s="145"/>
    </row>
    <row r="16" spans="1:6" ht="14" x14ac:dyDescent="0.15">
      <c r="A16" s="137"/>
      <c r="B16" s="178" t="s">
        <v>189</v>
      </c>
      <c r="C16" s="179"/>
      <c r="D16" s="179"/>
      <c r="E16" s="179"/>
      <c r="F16" s="180"/>
    </row>
    <row r="17" spans="1:6" ht="14" x14ac:dyDescent="0.15">
      <c r="A17" s="137"/>
      <c r="B17" s="181"/>
      <c r="C17" s="182"/>
      <c r="D17" s="182"/>
      <c r="E17" s="182"/>
      <c r="F17" s="183"/>
    </row>
    <row r="18" spans="1:6" ht="15.75" customHeight="1" x14ac:dyDescent="0.15">
      <c r="B18" s="184"/>
      <c r="C18" s="185"/>
      <c r="D18" s="185"/>
      <c r="E18" s="185"/>
      <c r="F18" s="186"/>
    </row>
    <row r="19" spans="1:6" ht="15.75" customHeight="1" x14ac:dyDescent="0.15">
      <c r="B19" s="187"/>
      <c r="C19" s="188"/>
      <c r="D19" s="188"/>
      <c r="E19" s="188"/>
      <c r="F19" s="189"/>
    </row>
    <row r="21" spans="1:6" ht="14" x14ac:dyDescent="0.15">
      <c r="B21" s="178" t="s">
        <v>190</v>
      </c>
      <c r="C21" s="179"/>
      <c r="D21" s="179"/>
      <c r="E21" s="179"/>
      <c r="F21" s="180"/>
    </row>
    <row r="22" spans="1:6" ht="13" x14ac:dyDescent="0.15">
      <c r="B22" s="181"/>
      <c r="C22" s="182"/>
      <c r="D22" s="182"/>
      <c r="E22" s="182"/>
      <c r="F22" s="183"/>
    </row>
    <row r="23" spans="1:6" ht="13" x14ac:dyDescent="0.15">
      <c r="B23" s="184"/>
      <c r="C23" s="185"/>
      <c r="D23" s="185"/>
      <c r="E23" s="185"/>
      <c r="F23" s="186"/>
    </row>
    <row r="24" spans="1:6" ht="13" x14ac:dyDescent="0.15">
      <c r="B24" s="187"/>
      <c r="C24" s="188"/>
      <c r="D24" s="188"/>
      <c r="E24" s="188"/>
      <c r="F24" s="189"/>
    </row>
  </sheetData>
  <mergeCells count="8">
    <mergeCell ref="B21:F21"/>
    <mergeCell ref="B22:F24"/>
    <mergeCell ref="A1:F1"/>
    <mergeCell ref="B2:F2"/>
    <mergeCell ref="C3:D3"/>
    <mergeCell ref="E3:F3"/>
    <mergeCell ref="B16:F16"/>
    <mergeCell ref="B17:F19"/>
  </mergeCells>
  <printOptions horizontalCentered="1" gridLines="1"/>
  <pageMargins left="0.7" right="0.7" top="0.75" bottom="0.75" header="0" footer="0"/>
  <pageSetup fitToHeight="0" pageOrder="overThenDown" orientation="landscape" cellComments="atEnd"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83925-7F4B-490E-B72C-D6FBE5E22609}">
  <sheetPr>
    <tabColor rgb="FF92D050"/>
  </sheetPr>
  <dimension ref="A1:Q32"/>
  <sheetViews>
    <sheetView workbookViewId="0">
      <pane ySplit="8" topLeftCell="A9" activePane="bottomLeft" state="frozen"/>
      <selection pane="bottomLeft" sqref="A1:E1"/>
    </sheetView>
  </sheetViews>
  <sheetFormatPr baseColWidth="10" defaultColWidth="9.1640625" defaultRowHeight="13" x14ac:dyDescent="0.15"/>
  <cols>
    <col min="1" max="1" width="33.5" style="7" customWidth="1"/>
    <col min="2" max="5" width="9.5" style="7" bestFit="1" customWidth="1"/>
    <col min="6" max="6" width="3.83203125" style="7" customWidth="1"/>
    <col min="7" max="7" width="33.5" style="7" customWidth="1"/>
    <col min="8" max="11" width="9.5" style="7" bestFit="1" customWidth="1"/>
    <col min="12" max="12" width="3.83203125" style="7" customWidth="1"/>
    <col min="13" max="13" width="33.5" style="7" customWidth="1"/>
    <col min="14" max="15" width="9.1640625" style="7" customWidth="1"/>
    <col min="16" max="16" width="11.5" style="7" customWidth="1"/>
    <col min="17" max="17" width="15.6640625" style="7" customWidth="1"/>
    <col min="18" max="18" width="3.83203125" style="7" customWidth="1"/>
    <col min="19" max="16384" width="9.1640625" style="7"/>
  </cols>
  <sheetData>
    <row r="1" spans="1:17" ht="16" x14ac:dyDescent="0.2">
      <c r="A1" s="214" t="s">
        <v>12</v>
      </c>
      <c r="B1" s="214"/>
      <c r="C1" s="214"/>
      <c r="D1" s="214"/>
      <c r="E1" s="214"/>
      <c r="G1" s="214" t="s">
        <v>14</v>
      </c>
      <c r="H1" s="214"/>
      <c r="I1" s="214"/>
      <c r="J1" s="214"/>
      <c r="K1" s="214"/>
      <c r="M1" s="214" t="s">
        <v>13</v>
      </c>
      <c r="N1" s="214"/>
      <c r="O1" s="214"/>
      <c r="P1" s="214"/>
      <c r="Q1" s="214"/>
    </row>
    <row r="2" spans="1:17" ht="69" customHeight="1" x14ac:dyDescent="0.15">
      <c r="A2" s="208" t="s">
        <v>35</v>
      </c>
      <c r="B2" s="209"/>
      <c r="C2" s="209"/>
      <c r="D2" s="209"/>
      <c r="E2" s="210"/>
      <c r="G2" s="208" t="s">
        <v>38</v>
      </c>
      <c r="H2" s="209"/>
      <c r="I2" s="209"/>
      <c r="J2" s="209"/>
      <c r="K2" s="210"/>
      <c r="M2" s="208" t="s">
        <v>39</v>
      </c>
      <c r="N2" s="209"/>
      <c r="O2" s="209"/>
      <c r="P2" s="209"/>
      <c r="Q2" s="210"/>
    </row>
    <row r="3" spans="1:17" ht="14" x14ac:dyDescent="0.15">
      <c r="A3" s="22" t="s">
        <v>33</v>
      </c>
      <c r="B3" s="193"/>
      <c r="C3" s="193"/>
      <c r="D3" s="193"/>
      <c r="E3" s="194"/>
      <c r="G3" s="22" t="s">
        <v>33</v>
      </c>
      <c r="H3" s="193"/>
      <c r="I3" s="193"/>
      <c r="J3" s="193"/>
      <c r="K3" s="194"/>
      <c r="M3" s="22" t="s">
        <v>33</v>
      </c>
      <c r="N3" s="193"/>
      <c r="O3" s="193"/>
      <c r="P3" s="193"/>
      <c r="Q3" s="194"/>
    </row>
    <row r="4" spans="1:17" ht="14" x14ac:dyDescent="0.15">
      <c r="A4" s="22" t="s">
        <v>34</v>
      </c>
      <c r="B4" s="193"/>
      <c r="C4" s="193"/>
      <c r="D4" s="193"/>
      <c r="E4" s="194"/>
      <c r="G4" s="22" t="s">
        <v>34</v>
      </c>
      <c r="H4" s="193"/>
      <c r="I4" s="193"/>
      <c r="J4" s="193"/>
      <c r="K4" s="194"/>
      <c r="M4" s="22" t="s">
        <v>34</v>
      </c>
      <c r="N4" s="193"/>
      <c r="O4" s="193"/>
      <c r="P4" s="193"/>
      <c r="Q4" s="194"/>
    </row>
    <row r="5" spans="1:17" ht="14" x14ac:dyDescent="0.15">
      <c r="A5" s="22" t="s">
        <v>36</v>
      </c>
      <c r="B5" s="195"/>
      <c r="C5" s="195"/>
      <c r="D5" s="195"/>
      <c r="E5" s="196"/>
      <c r="G5" s="22" t="s">
        <v>36</v>
      </c>
      <c r="H5" s="195"/>
      <c r="I5" s="195"/>
      <c r="J5" s="195"/>
      <c r="K5" s="196"/>
      <c r="M5" s="211"/>
      <c r="N5" s="212"/>
      <c r="O5" s="212"/>
      <c r="P5" s="212"/>
      <c r="Q5" s="213"/>
    </row>
    <row r="6" spans="1:17" ht="14" x14ac:dyDescent="0.15">
      <c r="A6" s="22" t="s">
        <v>37</v>
      </c>
      <c r="B6" s="195"/>
      <c r="C6" s="195"/>
      <c r="D6" s="195"/>
      <c r="E6" s="196"/>
      <c r="G6" s="22" t="s">
        <v>37</v>
      </c>
      <c r="H6" s="195"/>
      <c r="I6" s="195"/>
      <c r="J6" s="195"/>
      <c r="K6" s="196"/>
      <c r="M6" s="211"/>
      <c r="N6" s="212"/>
      <c r="O6" s="212"/>
      <c r="P6" s="212"/>
      <c r="Q6" s="213"/>
    </row>
    <row r="7" spans="1:17" s="8" customFormat="1" ht="57" customHeight="1" x14ac:dyDescent="0.15">
      <c r="A7" s="21" t="s">
        <v>101</v>
      </c>
      <c r="B7" s="206" t="s">
        <v>21</v>
      </c>
      <c r="C7" s="206"/>
      <c r="D7" s="206" t="s">
        <v>22</v>
      </c>
      <c r="E7" s="207"/>
      <c r="G7" s="21" t="s">
        <v>101</v>
      </c>
      <c r="H7" s="206" t="s">
        <v>21</v>
      </c>
      <c r="I7" s="206"/>
      <c r="J7" s="206" t="s">
        <v>22</v>
      </c>
      <c r="K7" s="207"/>
      <c r="M7" s="21" t="s">
        <v>101</v>
      </c>
      <c r="N7" s="206" t="s">
        <v>17</v>
      </c>
      <c r="O7" s="206"/>
      <c r="P7" s="206" t="s">
        <v>18</v>
      </c>
      <c r="Q7" s="207"/>
    </row>
    <row r="8" spans="1:17" ht="14" x14ac:dyDescent="0.15">
      <c r="A8" s="18"/>
      <c r="B8" s="19" t="s">
        <v>15</v>
      </c>
      <c r="C8" s="19" t="s">
        <v>16</v>
      </c>
      <c r="D8" s="19" t="s">
        <v>15</v>
      </c>
      <c r="E8" s="20" t="s">
        <v>16</v>
      </c>
      <c r="G8" s="18"/>
      <c r="H8" s="19" t="s">
        <v>15</v>
      </c>
      <c r="I8" s="19" t="s">
        <v>16</v>
      </c>
      <c r="J8" s="19" t="s">
        <v>15</v>
      </c>
      <c r="K8" s="20" t="s">
        <v>16</v>
      </c>
      <c r="M8" s="18"/>
      <c r="N8" s="19" t="s">
        <v>15</v>
      </c>
      <c r="O8" s="19" t="s">
        <v>16</v>
      </c>
      <c r="P8" s="19" t="s">
        <v>19</v>
      </c>
      <c r="Q8" s="20" t="s">
        <v>20</v>
      </c>
    </row>
    <row r="9" spans="1:17" ht="28" x14ac:dyDescent="0.15">
      <c r="A9" s="16" t="s">
        <v>65</v>
      </c>
      <c r="B9" s="2"/>
      <c r="C9" s="2"/>
      <c r="D9" s="2"/>
      <c r="E9" s="10"/>
      <c r="G9" s="16" t="s">
        <v>80</v>
      </c>
      <c r="H9" s="2"/>
      <c r="I9" s="2"/>
      <c r="J9" s="2"/>
      <c r="K9" s="10"/>
      <c r="M9" s="16" t="s">
        <v>94</v>
      </c>
      <c r="N9" s="2"/>
      <c r="O9" s="2"/>
      <c r="P9" s="6">
        <f>7-N9</f>
        <v>7</v>
      </c>
      <c r="Q9" s="14">
        <f>7-O9</f>
        <v>7</v>
      </c>
    </row>
    <row r="10" spans="1:17" ht="42" x14ac:dyDescent="0.15">
      <c r="A10" s="16" t="s">
        <v>66</v>
      </c>
      <c r="B10" s="2"/>
      <c r="C10" s="2"/>
      <c r="D10" s="2"/>
      <c r="E10" s="10"/>
      <c r="G10" s="16" t="s">
        <v>81</v>
      </c>
      <c r="H10" s="2"/>
      <c r="I10" s="2"/>
      <c r="J10" s="2"/>
      <c r="K10" s="10"/>
      <c r="M10" s="16" t="s">
        <v>95</v>
      </c>
      <c r="N10" s="2"/>
      <c r="O10" s="2"/>
      <c r="P10" s="6">
        <f>N10</f>
        <v>0</v>
      </c>
      <c r="Q10" s="14">
        <f>O10</f>
        <v>0</v>
      </c>
    </row>
    <row r="11" spans="1:17" ht="42" x14ac:dyDescent="0.15">
      <c r="A11" s="16" t="s">
        <v>67</v>
      </c>
      <c r="B11" s="2"/>
      <c r="C11" s="2"/>
      <c r="D11" s="2"/>
      <c r="E11" s="10"/>
      <c r="G11" s="16" t="s">
        <v>82</v>
      </c>
      <c r="H11" s="2"/>
      <c r="I11" s="2"/>
      <c r="J11" s="2"/>
      <c r="K11" s="10"/>
      <c r="M11" s="16" t="s">
        <v>96</v>
      </c>
      <c r="N11" s="2"/>
      <c r="O11" s="2"/>
      <c r="P11" s="6">
        <f t="shared" ref="P11:P12" si="0">N11</f>
        <v>0</v>
      </c>
      <c r="Q11" s="14">
        <f t="shared" ref="Q11:Q12" si="1">O11</f>
        <v>0</v>
      </c>
    </row>
    <row r="12" spans="1:17" ht="28" x14ac:dyDescent="0.15">
      <c r="A12" s="16" t="s">
        <v>68</v>
      </c>
      <c r="B12" s="2"/>
      <c r="C12" s="2"/>
      <c r="D12" s="2"/>
      <c r="E12" s="10"/>
      <c r="G12" s="16" t="s">
        <v>83</v>
      </c>
      <c r="H12" s="2"/>
      <c r="I12" s="2"/>
      <c r="J12" s="2"/>
      <c r="K12" s="10"/>
      <c r="M12" s="16" t="s">
        <v>97</v>
      </c>
      <c r="N12" s="2"/>
      <c r="O12" s="2"/>
      <c r="P12" s="6">
        <f t="shared" si="0"/>
        <v>0</v>
      </c>
      <c r="Q12" s="14">
        <f t="shared" si="1"/>
        <v>0</v>
      </c>
    </row>
    <row r="13" spans="1:17" ht="42.75" customHeight="1" x14ac:dyDescent="0.15">
      <c r="A13" s="16" t="s">
        <v>69</v>
      </c>
      <c r="B13" s="2"/>
      <c r="C13" s="2"/>
      <c r="D13" s="2"/>
      <c r="E13" s="10"/>
      <c r="G13" s="16" t="s">
        <v>84</v>
      </c>
      <c r="H13" s="2"/>
      <c r="I13" s="2"/>
      <c r="J13" s="2"/>
      <c r="K13" s="10"/>
      <c r="M13" s="16" t="s">
        <v>98</v>
      </c>
      <c r="N13" s="2"/>
      <c r="O13" s="2"/>
      <c r="P13" s="6">
        <f t="shared" ref="P13:P15" si="2">7-N13</f>
        <v>7</v>
      </c>
      <c r="Q13" s="14">
        <f t="shared" ref="Q13:Q15" si="3">7-O13</f>
        <v>7</v>
      </c>
    </row>
    <row r="14" spans="1:17" ht="42" x14ac:dyDescent="0.15">
      <c r="A14" s="16" t="s">
        <v>70</v>
      </c>
      <c r="B14" s="2"/>
      <c r="C14" s="2"/>
      <c r="D14" s="2"/>
      <c r="E14" s="10"/>
      <c r="G14" s="16" t="s">
        <v>85</v>
      </c>
      <c r="H14" s="2"/>
      <c r="I14" s="2"/>
      <c r="J14" s="2"/>
      <c r="K14" s="10"/>
      <c r="M14" s="16" t="s">
        <v>99</v>
      </c>
      <c r="N14" s="2"/>
      <c r="O14" s="2"/>
      <c r="P14" s="6">
        <f t="shared" si="2"/>
        <v>7</v>
      </c>
      <c r="Q14" s="14">
        <f t="shared" si="3"/>
        <v>7</v>
      </c>
    </row>
    <row r="15" spans="1:17" ht="28" x14ac:dyDescent="0.15">
      <c r="A15" s="16" t="s">
        <v>71</v>
      </c>
      <c r="B15" s="2"/>
      <c r="C15" s="2"/>
      <c r="D15" s="2"/>
      <c r="E15" s="10"/>
      <c r="G15" s="16" t="s">
        <v>86</v>
      </c>
      <c r="H15" s="2"/>
      <c r="I15" s="2"/>
      <c r="J15" s="2"/>
      <c r="K15" s="10"/>
      <c r="M15" s="16" t="s">
        <v>100</v>
      </c>
      <c r="N15" s="2"/>
      <c r="O15" s="2"/>
      <c r="P15" s="6">
        <f t="shared" si="2"/>
        <v>7</v>
      </c>
      <c r="Q15" s="14">
        <f t="shared" si="3"/>
        <v>7</v>
      </c>
    </row>
    <row r="16" spans="1:17" ht="28" x14ac:dyDescent="0.15">
      <c r="A16" s="16" t="s">
        <v>72</v>
      </c>
      <c r="B16" s="2"/>
      <c r="C16" s="2"/>
      <c r="D16" s="2"/>
      <c r="E16" s="10"/>
      <c r="G16" s="16" t="s">
        <v>87</v>
      </c>
      <c r="H16" s="2"/>
      <c r="I16" s="2"/>
      <c r="J16" s="2"/>
      <c r="K16" s="10"/>
      <c r="M16" s="17"/>
      <c r="Q16" s="15"/>
    </row>
    <row r="17" spans="1:17" ht="28" x14ac:dyDescent="0.15">
      <c r="A17" s="16" t="s">
        <v>73</v>
      </c>
      <c r="B17" s="2"/>
      <c r="C17" s="2"/>
      <c r="D17" s="2"/>
      <c r="E17" s="10"/>
      <c r="G17" s="16" t="s">
        <v>88</v>
      </c>
      <c r="H17" s="2"/>
      <c r="I17" s="2"/>
      <c r="J17" s="2"/>
      <c r="K17" s="10"/>
      <c r="M17" s="17"/>
      <c r="Q17" s="15"/>
    </row>
    <row r="18" spans="1:17" ht="28" x14ac:dyDescent="0.15">
      <c r="A18" s="16" t="s">
        <v>74</v>
      </c>
      <c r="B18" s="2"/>
      <c r="C18" s="2"/>
      <c r="D18" s="2"/>
      <c r="E18" s="10"/>
      <c r="G18" s="16" t="s">
        <v>89</v>
      </c>
      <c r="H18" s="2"/>
      <c r="I18" s="2"/>
      <c r="J18" s="2"/>
      <c r="K18" s="10"/>
      <c r="M18" s="17"/>
      <c r="Q18" s="15"/>
    </row>
    <row r="19" spans="1:17" ht="28" x14ac:dyDescent="0.15">
      <c r="A19" s="16" t="s">
        <v>75</v>
      </c>
      <c r="B19" s="2"/>
      <c r="C19" s="2"/>
      <c r="D19" s="2"/>
      <c r="E19" s="10"/>
      <c r="G19" s="16" t="s">
        <v>90</v>
      </c>
      <c r="H19" s="2"/>
      <c r="I19" s="2"/>
      <c r="J19" s="2"/>
      <c r="K19" s="10"/>
      <c r="M19" s="17"/>
      <c r="Q19" s="15"/>
    </row>
    <row r="20" spans="1:17" ht="28" x14ac:dyDescent="0.15">
      <c r="A20" s="16" t="s">
        <v>76</v>
      </c>
      <c r="B20" s="2"/>
      <c r="C20" s="2"/>
      <c r="D20" s="2"/>
      <c r="E20" s="10"/>
      <c r="G20" s="16" t="s">
        <v>91</v>
      </c>
      <c r="H20" s="2"/>
      <c r="I20" s="2"/>
      <c r="J20" s="2"/>
      <c r="K20" s="10"/>
      <c r="M20" s="17"/>
      <c r="Q20" s="15"/>
    </row>
    <row r="21" spans="1:17" ht="28" x14ac:dyDescent="0.15">
      <c r="A21" s="16" t="s">
        <v>77</v>
      </c>
      <c r="B21" s="2"/>
      <c r="C21" s="2"/>
      <c r="D21" s="2"/>
      <c r="E21" s="10"/>
      <c r="G21" s="16" t="s">
        <v>77</v>
      </c>
      <c r="H21" s="2"/>
      <c r="I21" s="2"/>
      <c r="J21" s="2"/>
      <c r="K21" s="10"/>
      <c r="M21" s="17"/>
      <c r="Q21" s="15"/>
    </row>
    <row r="22" spans="1:17" ht="28" x14ac:dyDescent="0.15">
      <c r="A22" s="16" t="s">
        <v>78</v>
      </c>
      <c r="B22" s="2"/>
      <c r="C22" s="2"/>
      <c r="D22" s="2"/>
      <c r="E22" s="10"/>
      <c r="G22" s="16" t="s">
        <v>92</v>
      </c>
      <c r="H22" s="2"/>
      <c r="I22" s="2"/>
      <c r="J22" s="2"/>
      <c r="K22" s="10"/>
      <c r="M22" s="17"/>
      <c r="Q22" s="15"/>
    </row>
    <row r="23" spans="1:17" ht="28" x14ac:dyDescent="0.15">
      <c r="A23" s="16" t="s">
        <v>79</v>
      </c>
      <c r="B23" s="2"/>
      <c r="C23" s="2"/>
      <c r="D23" s="2"/>
      <c r="E23" s="10"/>
      <c r="G23" s="16" t="s">
        <v>93</v>
      </c>
      <c r="H23" s="2"/>
      <c r="I23" s="2"/>
      <c r="J23" s="2"/>
      <c r="K23" s="10"/>
      <c r="M23" s="17"/>
      <c r="Q23" s="15"/>
    </row>
    <row r="24" spans="1:17" ht="14" x14ac:dyDescent="0.15">
      <c r="A24" s="16" t="s">
        <v>23</v>
      </c>
      <c r="B24" s="4">
        <f>SUM(B9:B23)</f>
        <v>0</v>
      </c>
      <c r="C24" s="4">
        <f t="shared" ref="C24:E24" si="4">SUM(C9:C23)</f>
        <v>0</v>
      </c>
      <c r="D24" s="4">
        <f t="shared" si="4"/>
        <v>0</v>
      </c>
      <c r="E24" s="11">
        <f t="shared" si="4"/>
        <v>0</v>
      </c>
      <c r="G24" s="16" t="s">
        <v>23</v>
      </c>
      <c r="H24" s="4">
        <f>SUM(H9:H23)</f>
        <v>0</v>
      </c>
      <c r="I24" s="4">
        <f t="shared" ref="I24" si="5">SUM(I9:I23)</f>
        <v>0</v>
      </c>
      <c r="J24" s="4">
        <f t="shared" ref="J24" si="6">SUM(J9:J23)</f>
        <v>0</v>
      </c>
      <c r="K24" s="11">
        <f t="shared" ref="K24" si="7">SUM(K9:K23)</f>
        <v>0</v>
      </c>
      <c r="M24" s="16" t="s">
        <v>23</v>
      </c>
      <c r="N24" s="4"/>
      <c r="O24" s="4"/>
      <c r="P24" s="4">
        <f t="shared" ref="P24:Q24" si="8">SUM(P9:P15)</f>
        <v>28</v>
      </c>
      <c r="Q24" s="11">
        <f t="shared" si="8"/>
        <v>28</v>
      </c>
    </row>
    <row r="25" spans="1:17" ht="14" x14ac:dyDescent="0.15">
      <c r="A25" s="16" t="s">
        <v>24</v>
      </c>
      <c r="B25" s="9">
        <f>IFERROR(STDEV(B9:B23),0)</f>
        <v>0</v>
      </c>
      <c r="C25" s="9">
        <f t="shared" ref="C25:E25" si="9">IFERROR(STDEV(C9:C23),0)</f>
        <v>0</v>
      </c>
      <c r="D25" s="9">
        <f t="shared" si="9"/>
        <v>0</v>
      </c>
      <c r="E25" s="12">
        <f t="shared" si="9"/>
        <v>0</v>
      </c>
      <c r="G25" s="16" t="s">
        <v>24</v>
      </c>
      <c r="H25" s="9">
        <f>IFERROR(STDEV(H9:H23),0)</f>
        <v>0</v>
      </c>
      <c r="I25" s="9">
        <f t="shared" ref="I25:K25" si="10">IFERROR(STDEV(I9:I23),0)</f>
        <v>0</v>
      </c>
      <c r="J25" s="9">
        <f t="shared" si="10"/>
        <v>0</v>
      </c>
      <c r="K25" s="12">
        <f t="shared" si="10"/>
        <v>0</v>
      </c>
      <c r="M25" s="16" t="s">
        <v>24</v>
      </c>
      <c r="N25" s="3"/>
      <c r="O25" s="3"/>
      <c r="P25" s="9">
        <f>IFERROR(STDEV(P9:P15),0)</f>
        <v>3.7416573867739413</v>
      </c>
      <c r="Q25" s="12">
        <f>IFERROR(STDEV(Q9:Q15),0)</f>
        <v>3.7416573867739413</v>
      </c>
    </row>
    <row r="26" spans="1:17" ht="14" x14ac:dyDescent="0.15">
      <c r="A26" s="16" t="s">
        <v>25</v>
      </c>
      <c r="B26" s="5">
        <f>B24/90</f>
        <v>0</v>
      </c>
      <c r="C26" s="5">
        <f t="shared" ref="C26:E26" si="11">C24/90</f>
        <v>0</v>
      </c>
      <c r="D26" s="5">
        <f t="shared" si="11"/>
        <v>0</v>
      </c>
      <c r="E26" s="13">
        <f t="shared" si="11"/>
        <v>0</v>
      </c>
      <c r="G26" s="16" t="s">
        <v>25</v>
      </c>
      <c r="H26" s="5">
        <f>H24/90</f>
        <v>0</v>
      </c>
      <c r="I26" s="5">
        <f t="shared" ref="I26:K26" si="12">I24/90</f>
        <v>0</v>
      </c>
      <c r="J26" s="5">
        <f t="shared" si="12"/>
        <v>0</v>
      </c>
      <c r="K26" s="13">
        <f t="shared" si="12"/>
        <v>0</v>
      </c>
      <c r="M26" s="16" t="s">
        <v>26</v>
      </c>
      <c r="N26" s="3"/>
      <c r="O26" s="3"/>
      <c r="P26" s="5">
        <f>P24/42</f>
        <v>0.66666666666666663</v>
      </c>
      <c r="Q26" s="13">
        <f>Q24/42</f>
        <v>0.66666666666666663</v>
      </c>
    </row>
    <row r="27" spans="1:17" x14ac:dyDescent="0.15">
      <c r="A27" s="200" t="s">
        <v>27</v>
      </c>
      <c r="B27" s="201"/>
      <c r="C27" s="201"/>
      <c r="D27" s="201"/>
      <c r="E27" s="202"/>
      <c r="G27" s="200" t="s">
        <v>27</v>
      </c>
      <c r="H27" s="201"/>
      <c r="I27" s="201"/>
      <c r="J27" s="201"/>
      <c r="K27" s="202"/>
      <c r="M27" s="200" t="s">
        <v>27</v>
      </c>
      <c r="N27" s="201"/>
      <c r="O27" s="201"/>
      <c r="P27" s="201"/>
      <c r="Q27" s="202"/>
    </row>
    <row r="28" spans="1:17" x14ac:dyDescent="0.15">
      <c r="A28" s="203" t="s">
        <v>28</v>
      </c>
      <c r="B28" s="204"/>
      <c r="C28" s="204"/>
      <c r="D28" s="204"/>
      <c r="E28" s="205"/>
      <c r="G28" s="203" t="s">
        <v>28</v>
      </c>
      <c r="H28" s="204"/>
      <c r="I28" s="204"/>
      <c r="J28" s="204"/>
      <c r="K28" s="205"/>
      <c r="M28" s="203" t="s">
        <v>31</v>
      </c>
      <c r="N28" s="204"/>
      <c r="O28" s="204"/>
      <c r="P28" s="204"/>
      <c r="Q28" s="205"/>
    </row>
    <row r="29" spans="1:17" x14ac:dyDescent="0.15">
      <c r="A29" s="203" t="s">
        <v>29</v>
      </c>
      <c r="B29" s="204"/>
      <c r="C29" s="204"/>
      <c r="D29" s="204"/>
      <c r="E29" s="205"/>
      <c r="G29" s="203" t="s">
        <v>29</v>
      </c>
      <c r="H29" s="204"/>
      <c r="I29" s="204"/>
      <c r="J29" s="204"/>
      <c r="K29" s="205"/>
      <c r="M29" s="203" t="s">
        <v>32</v>
      </c>
      <c r="N29" s="204"/>
      <c r="O29" s="204"/>
      <c r="P29" s="204"/>
      <c r="Q29" s="205"/>
    </row>
    <row r="30" spans="1:17" x14ac:dyDescent="0.15">
      <c r="A30" s="200" t="s">
        <v>30</v>
      </c>
      <c r="B30" s="201"/>
      <c r="C30" s="201"/>
      <c r="D30" s="201"/>
      <c r="E30" s="202"/>
      <c r="G30" s="200" t="s">
        <v>30</v>
      </c>
      <c r="H30" s="201"/>
      <c r="I30" s="201"/>
      <c r="J30" s="201"/>
      <c r="K30" s="202"/>
      <c r="M30" s="200" t="s">
        <v>30</v>
      </c>
      <c r="N30" s="201"/>
      <c r="O30" s="201"/>
      <c r="P30" s="201"/>
      <c r="Q30" s="202"/>
    </row>
    <row r="31" spans="1:17" x14ac:dyDescent="0.15">
      <c r="A31" s="203" t="s">
        <v>28</v>
      </c>
      <c r="B31" s="204"/>
      <c r="C31" s="204"/>
      <c r="D31" s="204"/>
      <c r="E31" s="205"/>
      <c r="G31" s="203" t="s">
        <v>28</v>
      </c>
      <c r="H31" s="204"/>
      <c r="I31" s="204"/>
      <c r="J31" s="204"/>
      <c r="K31" s="205"/>
      <c r="M31" s="203" t="s">
        <v>31</v>
      </c>
      <c r="N31" s="204"/>
      <c r="O31" s="204"/>
      <c r="P31" s="204"/>
      <c r="Q31" s="205"/>
    </row>
    <row r="32" spans="1:17" x14ac:dyDescent="0.15">
      <c r="A32" s="197" t="s">
        <v>29</v>
      </c>
      <c r="B32" s="198"/>
      <c r="C32" s="198"/>
      <c r="D32" s="198"/>
      <c r="E32" s="199"/>
      <c r="G32" s="197" t="s">
        <v>29</v>
      </c>
      <c r="H32" s="198"/>
      <c r="I32" s="198"/>
      <c r="J32" s="198"/>
      <c r="K32" s="199"/>
      <c r="M32" s="197" t="s">
        <v>32</v>
      </c>
      <c r="N32" s="198"/>
      <c r="O32" s="198"/>
      <c r="P32" s="198"/>
      <c r="Q32" s="199"/>
    </row>
  </sheetData>
  <mergeCells count="42">
    <mergeCell ref="A1:E1"/>
    <mergeCell ref="G1:K1"/>
    <mergeCell ref="M1:Q1"/>
    <mergeCell ref="A2:E2"/>
    <mergeCell ref="N3:Q3"/>
    <mergeCell ref="B3:E3"/>
    <mergeCell ref="N7:O7"/>
    <mergeCell ref="P7:Q7"/>
    <mergeCell ref="G2:K2"/>
    <mergeCell ref="M2:Q2"/>
    <mergeCell ref="M5:Q5"/>
    <mergeCell ref="M6:Q6"/>
    <mergeCell ref="N4:Q4"/>
    <mergeCell ref="A32:E32"/>
    <mergeCell ref="B7:C7"/>
    <mergeCell ref="D7:E7"/>
    <mergeCell ref="H7:I7"/>
    <mergeCell ref="J7:K7"/>
    <mergeCell ref="A27:E27"/>
    <mergeCell ref="A28:E28"/>
    <mergeCell ref="A29:E29"/>
    <mergeCell ref="A30:E30"/>
    <mergeCell ref="A31:E31"/>
    <mergeCell ref="M32:Q32"/>
    <mergeCell ref="G27:K27"/>
    <mergeCell ref="G28:K28"/>
    <mergeCell ref="G29:K29"/>
    <mergeCell ref="G30:K30"/>
    <mergeCell ref="G31:K31"/>
    <mergeCell ref="G32:K32"/>
    <mergeCell ref="M27:Q27"/>
    <mergeCell ref="M28:Q28"/>
    <mergeCell ref="M29:Q29"/>
    <mergeCell ref="M30:Q30"/>
    <mergeCell ref="M31:Q31"/>
    <mergeCell ref="B4:E4"/>
    <mergeCell ref="B5:E5"/>
    <mergeCell ref="B6:E6"/>
    <mergeCell ref="H3:K3"/>
    <mergeCell ref="H4:K4"/>
    <mergeCell ref="H5:K5"/>
    <mergeCell ref="H6:K6"/>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d66d9af-cf84-40c2-83de-3c2103e46275" xsi:nil="true"/>
    <lcf76f155ced4ddcb4097134ff3c332f xmlns="cc2076d1-28b4-4384-8934-f6c03662277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0CFCC9B98DA814BA21A7450D3459D88" ma:contentTypeVersion="18" ma:contentTypeDescription="Create a new document." ma:contentTypeScope="" ma:versionID="36c7dd995575b9b3cc05aa9bf3c78a8e">
  <xsd:schema xmlns:xsd="http://www.w3.org/2001/XMLSchema" xmlns:xs="http://www.w3.org/2001/XMLSchema" xmlns:p="http://schemas.microsoft.com/office/2006/metadata/properties" xmlns:ns2="cc2076d1-28b4-4384-8934-f6c03662277e" xmlns:ns3="5d66d9af-cf84-40c2-83de-3c2103e46275" targetNamespace="http://schemas.microsoft.com/office/2006/metadata/properties" ma:root="true" ma:fieldsID="7e196d4725e48a700e5b905b839e8d83" ns2:_="" ns3:_="">
    <xsd:import namespace="cc2076d1-28b4-4384-8934-f6c03662277e"/>
    <xsd:import namespace="5d66d9af-cf84-40c2-83de-3c2103e4627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2076d1-28b4-4384-8934-f6c0366227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d9aeee01-be69-4027-8c27-9c43c59eb871"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d66d9af-cf84-40c2-83de-3c2103e46275"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3fd18c4c-1aa7-4a41-8ae1-1a136f928964}" ma:internalName="TaxCatchAll" ma:showField="CatchAllData" ma:web="5d66d9af-cf84-40c2-83de-3c2103e46275">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9AFDA9-7C77-4F3F-B4DF-A5EA365A5C9A}">
  <ds:schemaRefs>
    <ds:schemaRef ds:uri="http://schemas.microsoft.com/sharepoint/v3/contenttype/forms"/>
  </ds:schemaRefs>
</ds:datastoreItem>
</file>

<file path=customXml/itemProps2.xml><?xml version="1.0" encoding="utf-8"?>
<ds:datastoreItem xmlns:ds="http://schemas.openxmlformats.org/officeDocument/2006/customXml" ds:itemID="{672AA767-C81D-4FE9-8F03-C66046217D98}">
  <ds:schemaRefs>
    <ds:schemaRef ds:uri="http://www.w3.org/XML/1998/namespace"/>
    <ds:schemaRef ds:uri="http://purl.org/dc/terms/"/>
    <ds:schemaRef ds:uri="http://schemas.microsoft.com/office/2006/metadata/properties"/>
    <ds:schemaRef ds:uri="http://purl.org/dc/dcmitype/"/>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5d66d9af-cf84-40c2-83de-3c2103e46275"/>
    <ds:schemaRef ds:uri="cc2076d1-28b4-4384-8934-f6c03662277e"/>
  </ds:schemaRefs>
</ds:datastoreItem>
</file>

<file path=customXml/itemProps3.xml><?xml version="1.0" encoding="utf-8"?>
<ds:datastoreItem xmlns:ds="http://schemas.openxmlformats.org/officeDocument/2006/customXml" ds:itemID="{9A1DFBB5-8CAC-4803-88D2-AD43610E07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2076d1-28b4-4384-8934-f6c03662277e"/>
    <ds:schemaRef ds:uri="5d66d9af-cf84-40c2-83de-3c2103e462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Directions</vt:lpstr>
      <vt:lpstr>Academic</vt:lpstr>
      <vt:lpstr>Duration</vt:lpstr>
      <vt:lpstr>Latency</vt:lpstr>
      <vt:lpstr>Frequency &amp; Rate</vt:lpstr>
      <vt:lpstr>Momentary Time Sampling</vt:lpstr>
      <vt:lpstr>Direct Behavior Rating</vt:lpstr>
      <vt:lpstr>Direct Behavior Rating SV</vt:lpstr>
      <vt:lpstr>Social Validity</vt:lpstr>
      <vt:lpstr>Treatment Integrity (1st Rater)</vt:lpstr>
      <vt:lpstr>Treatment Integrity (2nd Rater)</vt:lpstr>
      <vt:lpstr>De-escalation Plan TI v1</vt:lpstr>
      <vt:lpstr>De-escalation Plan TI v2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Buckman, Mark</dc:creator>
  <cp:keywords/>
  <dc:description/>
  <cp:lastModifiedBy>David J Royer</cp:lastModifiedBy>
  <cp:revision/>
  <cp:lastPrinted>2022-06-01T18:28:45Z</cp:lastPrinted>
  <dcterms:created xsi:type="dcterms:W3CDTF">2022-05-20T00:50:38Z</dcterms:created>
  <dcterms:modified xsi:type="dcterms:W3CDTF">2024-05-01T15:08:00Z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0x010100AA83677B5B0B0743AE3E22A6626261DC</vt:lpwstr>
  </property>
  <property fmtid="{D5CDD505-2E9C-101B-9397-08002B2CF9AE}" pid="3" name="MediaServiceImageTags">
    <vt:lpwstr/>
  </property>
</Properties>
</file>