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david.royer/Nextcloud/Manuscripts/Manuscripts in Progess/2018 Writing Task Analysis/"/>
    </mc:Choice>
  </mc:AlternateContent>
  <xr:revisionPtr revIDLastSave="0" documentId="10_ncr:8100000_{7AF1977C-D888-5240-8C00-008456F80AD0}" xr6:coauthVersionLast="32" xr6:coauthVersionMax="32" xr10:uidLastSave="{00000000-0000-0000-0000-000000000000}"/>
  <bookViews>
    <workbookView xWindow="20" yWindow="460" windowWidth="38020" windowHeight="20000" xr2:uid="{B988E243-1778-8C46-A5CF-1BF0FC982231}"/>
  </bookViews>
  <sheets>
    <sheet name="Notes" sheetId="2" r:id="rId1"/>
    <sheet name="Kappa" sheetId="4" r:id="rId2"/>
    <sheet name="University Library QuickSearch" sheetId="3" r:id="rId3"/>
    <sheet name="Titles &amp; Abstracts" sheetId="5" r:id="rId4"/>
    <sheet name="Read in Full" sheetId="6" r:id="rId5"/>
    <sheet name="Ancestral Titles" sheetId="15" r:id="rId6"/>
    <sheet name="Ancestral Abstracts" sheetId="8" r:id="rId7"/>
    <sheet name="Ancestral Read in Full" sheetId="9" r:id="rId8"/>
    <sheet name="&quot;A&quot; Articles" sheetId="10" r:id="rId9"/>
    <sheet name="Search Results" sheetId="11" r:id="rId10"/>
    <sheet name="Expert Nomination" sheetId="12" r:id="rId11"/>
    <sheet name="Inclusion Criteria" sheetId="13" r:id="rId12"/>
  </sheets>
  <externalReferences>
    <externalReference r:id="rId13"/>
  </externalReferences>
  <definedNames>
    <definedName name="_2016_BSP" localSheetId="2">'University Library QuickSearch'!#REF!</definedName>
    <definedName name="_xlnm._FilterDatabase" localSheetId="8" hidden="1">'"A" Articles'!$A$1:$J$81</definedName>
    <definedName name="_xlnm._FilterDatabase" localSheetId="6" hidden="1">'Ancestral Abstracts'!$A$1:$I$40</definedName>
    <definedName name="_xlnm._FilterDatabase" localSheetId="7" hidden="1">'Ancestral Read in Full'!$A$1:$J$21</definedName>
    <definedName name="_xlnm._FilterDatabase" localSheetId="5" hidden="1">'Ancestral Titles'!$L$45:$L$78</definedName>
    <definedName name="_xlnm._FilterDatabase" localSheetId="4" hidden="1">'Read in Full'!$A$1:$O$63</definedName>
    <definedName name="_xlnm._FilterDatabase" localSheetId="9" hidden="1">'Search Results'!$A$1:$H$66</definedName>
    <definedName name="_xlnm._FilterDatabase" localSheetId="3" hidden="1">'Titles &amp; Abstracts'!$A$1:$I$308</definedName>
    <definedName name="Fall" localSheetId="3">[1]JABA!#REF!</definedName>
    <definedName name="Fall2" localSheetId="3">[1]JABA!#REF!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11" l="1"/>
  <c r="C48" i="11"/>
  <c r="C50" i="11"/>
  <c r="C46" i="11"/>
  <c r="J67" i="11"/>
  <c r="C43" i="11"/>
  <c r="C42" i="11"/>
  <c r="C44" i="11" s="1"/>
  <c r="C51" i="11" s="1"/>
  <c r="C47" i="11" l="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E67" i="11"/>
  <c r="M1" i="10"/>
  <c r="L45" i="9"/>
  <c r="M40" i="9"/>
  <c r="L40" i="9"/>
  <c r="M39" i="9"/>
  <c r="L39" i="9"/>
  <c r="M38" i="9"/>
  <c r="L38" i="9"/>
  <c r="M37" i="9"/>
  <c r="L37" i="9"/>
  <c r="M36" i="9"/>
  <c r="L36" i="9"/>
  <c r="M35" i="9"/>
  <c r="L35" i="9"/>
  <c r="M34" i="9"/>
  <c r="L34" i="9"/>
  <c r="M33" i="9"/>
  <c r="L33" i="9"/>
  <c r="M32" i="9"/>
  <c r="L32" i="9"/>
  <c r="M31" i="9"/>
  <c r="L31" i="9"/>
  <c r="M30" i="9"/>
  <c r="L30" i="9"/>
  <c r="M29" i="9"/>
  <c r="L29" i="9"/>
  <c r="M28" i="9"/>
  <c r="L28" i="9"/>
  <c r="M27" i="9"/>
  <c r="L27" i="9"/>
  <c r="M26" i="9"/>
  <c r="L26" i="9"/>
  <c r="M25" i="9"/>
  <c r="L25" i="9"/>
  <c r="M24" i="9"/>
  <c r="L24" i="9"/>
  <c r="M23" i="9"/>
  <c r="L23" i="9"/>
  <c r="M22" i="9"/>
  <c r="L22" i="9"/>
  <c r="M21" i="9"/>
  <c r="L21" i="9"/>
  <c r="M20" i="9"/>
  <c r="L20" i="9"/>
  <c r="M19" i="9"/>
  <c r="L19" i="9"/>
  <c r="M18" i="9"/>
  <c r="L18" i="9"/>
  <c r="M17" i="9"/>
  <c r="L17" i="9"/>
  <c r="M16" i="9"/>
  <c r="L16" i="9"/>
  <c r="M15" i="9"/>
  <c r="L15" i="9"/>
  <c r="M14" i="9"/>
  <c r="L14" i="9"/>
  <c r="M13" i="9"/>
  <c r="L13" i="9"/>
  <c r="M12" i="9"/>
  <c r="L12" i="9"/>
  <c r="M11" i="9"/>
  <c r="L11" i="9"/>
  <c r="M10" i="9"/>
  <c r="L10" i="9"/>
  <c r="M9" i="9"/>
  <c r="L9" i="9"/>
  <c r="M8" i="9"/>
  <c r="L8" i="9"/>
  <c r="M7" i="9"/>
  <c r="L7" i="9"/>
  <c r="M6" i="9"/>
  <c r="M42" i="9" s="1"/>
  <c r="L6" i="9"/>
  <c r="M5" i="9"/>
  <c r="L5" i="9"/>
  <c r="M4" i="9"/>
  <c r="L4" i="9"/>
  <c r="K3" i="9"/>
  <c r="O3" i="9" s="1"/>
  <c r="J3" i="9"/>
  <c r="N3" i="9" s="1"/>
  <c r="E3" i="8"/>
  <c r="D3" i="8"/>
  <c r="F45"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G18" i="8"/>
  <c r="F18" i="8"/>
  <c r="G17" i="8"/>
  <c r="F17" i="8"/>
  <c r="G16" i="8"/>
  <c r="F16" i="8"/>
  <c r="G15" i="8"/>
  <c r="F15" i="8"/>
  <c r="G14" i="8"/>
  <c r="F14" i="8"/>
  <c r="G13" i="8"/>
  <c r="F13" i="8"/>
  <c r="G12" i="8"/>
  <c r="F12" i="8"/>
  <c r="G11" i="8"/>
  <c r="F11" i="8"/>
  <c r="G10" i="8"/>
  <c r="F10" i="8"/>
  <c r="G9" i="8"/>
  <c r="F9" i="8"/>
  <c r="G8" i="8"/>
  <c r="F8" i="8"/>
  <c r="G7" i="8"/>
  <c r="F7" i="8"/>
  <c r="G6" i="8"/>
  <c r="F6" i="8"/>
  <c r="G5" i="8"/>
  <c r="F5" i="8"/>
  <c r="G4" i="8"/>
  <c r="F4" i="8"/>
  <c r="I3" i="8"/>
  <c r="H3" i="8"/>
  <c r="O3" i="6"/>
  <c r="N3" i="6"/>
  <c r="I3" i="5"/>
  <c r="H3" i="5"/>
  <c r="I3" i="15"/>
  <c r="H3" i="15"/>
  <c r="K3" i="6"/>
  <c r="J3" i="6"/>
  <c r="L41" i="9" l="1"/>
  <c r="L42" i="9"/>
  <c r="L44" i="9" s="1"/>
  <c r="L43" i="9"/>
  <c r="M41" i="9"/>
  <c r="G42" i="8"/>
  <c r="F42" i="8"/>
  <c r="F41" i="8"/>
  <c r="G41" i="8"/>
  <c r="F44" i="8" l="1"/>
  <c r="F43" i="8" s="1"/>
  <c r="L5" i="6"/>
  <c r="M5" i="6"/>
  <c r="L6" i="6"/>
  <c r="M6" i="6"/>
  <c r="L7" i="6"/>
  <c r="M7" i="6"/>
  <c r="L8" i="6"/>
  <c r="M8" i="6"/>
  <c r="L9" i="6"/>
  <c r="M9" i="6"/>
  <c r="L10" i="6"/>
  <c r="M10" i="6"/>
  <c r="L11" i="6"/>
  <c r="M11" i="6"/>
  <c r="L12" i="6"/>
  <c r="M12" i="6"/>
  <c r="L13" i="6"/>
  <c r="M13" i="6"/>
  <c r="L14" i="6"/>
  <c r="M14" i="6"/>
  <c r="L15" i="6"/>
  <c r="M15" i="6"/>
  <c r="L16" i="6"/>
  <c r="M16" i="6"/>
  <c r="L17" i="6"/>
  <c r="M17" i="6"/>
  <c r="L18" i="6"/>
  <c r="M18" i="6"/>
  <c r="L19" i="6"/>
  <c r="M19" i="6"/>
  <c r="L20" i="6"/>
  <c r="M20" i="6"/>
  <c r="L21" i="6"/>
  <c r="M21" i="6"/>
  <c r="L22" i="6"/>
  <c r="M22" i="6"/>
  <c r="L23" i="6"/>
  <c r="M23" i="6"/>
  <c r="L24" i="6"/>
  <c r="M24" i="6"/>
  <c r="L25" i="6"/>
  <c r="M25" i="6"/>
  <c r="L26" i="6"/>
  <c r="M26" i="6"/>
  <c r="L27" i="6"/>
  <c r="M27" i="6"/>
  <c r="L28" i="6"/>
  <c r="M28" i="6"/>
  <c r="L29" i="6"/>
  <c r="M29" i="6"/>
  <c r="L30" i="6"/>
  <c r="M30" i="6"/>
  <c r="L31" i="6"/>
  <c r="M31" i="6"/>
  <c r="L32" i="6"/>
  <c r="M32" i="6"/>
  <c r="L33" i="6"/>
  <c r="M33" i="6"/>
  <c r="L34" i="6"/>
  <c r="M34" i="6"/>
  <c r="L35" i="6"/>
  <c r="M35" i="6"/>
  <c r="L36" i="6"/>
  <c r="M36" i="6"/>
  <c r="L37" i="6"/>
  <c r="M37" i="6"/>
  <c r="L38" i="6"/>
  <c r="M38" i="6"/>
  <c r="L39" i="6"/>
  <c r="M39" i="6"/>
  <c r="L40" i="6"/>
  <c r="M40" i="6"/>
  <c r="L41" i="6"/>
  <c r="M41" i="6"/>
  <c r="L42" i="6"/>
  <c r="M42" i="6"/>
  <c r="L43" i="6"/>
  <c r="M43" i="6"/>
  <c r="L44" i="6"/>
  <c r="M44" i="6"/>
  <c r="L45" i="6"/>
  <c r="M45" i="6"/>
  <c r="L46" i="6"/>
  <c r="M46" i="6"/>
  <c r="L47" i="6"/>
  <c r="M47" i="6"/>
  <c r="L48" i="6"/>
  <c r="M48" i="6"/>
  <c r="L49" i="6"/>
  <c r="M49" i="6"/>
  <c r="L50" i="6"/>
  <c r="M50" i="6"/>
  <c r="L51" i="6"/>
  <c r="M51" i="6"/>
  <c r="L52" i="6"/>
  <c r="M52" i="6"/>
  <c r="L53" i="6"/>
  <c r="M53" i="6"/>
  <c r="L54" i="6"/>
  <c r="M54" i="6"/>
  <c r="L55" i="6"/>
  <c r="M55" i="6"/>
  <c r="L56" i="6"/>
  <c r="M56" i="6"/>
  <c r="L57" i="6"/>
  <c r="M57" i="6"/>
  <c r="L58" i="6"/>
  <c r="M58" i="6"/>
  <c r="F5" i="5"/>
  <c r="G5" i="5"/>
  <c r="F6" i="5"/>
  <c r="G6" i="5"/>
  <c r="F7" i="5"/>
  <c r="G7" i="5"/>
  <c r="F8" i="5"/>
  <c r="G8" i="5"/>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F64" i="5"/>
  <c r="G64" i="5"/>
  <c r="F65" i="5"/>
  <c r="G65" i="5"/>
  <c r="F66" i="5"/>
  <c r="G66" i="5"/>
  <c r="F67" i="5"/>
  <c r="G67" i="5"/>
  <c r="F68" i="5"/>
  <c r="G68" i="5"/>
  <c r="F69" i="5"/>
  <c r="G69" i="5"/>
  <c r="F70" i="5"/>
  <c r="G70" i="5"/>
  <c r="F71" i="5"/>
  <c r="G71" i="5"/>
  <c r="F72" i="5"/>
  <c r="G72" i="5"/>
  <c r="F73" i="5"/>
  <c r="G73" i="5"/>
  <c r="F74" i="5"/>
  <c r="G74" i="5"/>
  <c r="F75" i="5"/>
  <c r="G75" i="5"/>
  <c r="F76" i="5"/>
  <c r="G76" i="5"/>
  <c r="F77" i="5"/>
  <c r="G77" i="5"/>
  <c r="F78" i="5"/>
  <c r="G78" i="5"/>
  <c r="F79" i="5"/>
  <c r="G79" i="5"/>
  <c r="F80" i="5"/>
  <c r="G80" i="5"/>
  <c r="F81" i="5"/>
  <c r="G81" i="5"/>
  <c r="F82" i="5"/>
  <c r="G82" i="5"/>
  <c r="F83" i="5"/>
  <c r="G83" i="5"/>
  <c r="F84" i="5"/>
  <c r="G84" i="5"/>
  <c r="F85" i="5"/>
  <c r="G85" i="5"/>
  <c r="F86" i="5"/>
  <c r="G86" i="5"/>
  <c r="F87" i="5"/>
  <c r="G87" i="5"/>
  <c r="F88" i="5"/>
  <c r="G88" i="5"/>
  <c r="F89" i="5"/>
  <c r="G89" i="5"/>
  <c r="F90" i="5"/>
  <c r="G90" i="5"/>
  <c r="F91" i="5"/>
  <c r="G91" i="5"/>
  <c r="F92" i="5"/>
  <c r="G92" i="5"/>
  <c r="F93" i="5"/>
  <c r="G93" i="5"/>
  <c r="F94" i="5"/>
  <c r="G94" i="5"/>
  <c r="F95" i="5"/>
  <c r="G95" i="5"/>
  <c r="F96" i="5"/>
  <c r="G96" i="5"/>
  <c r="F97" i="5"/>
  <c r="G97" i="5"/>
  <c r="F98" i="5"/>
  <c r="G98" i="5"/>
  <c r="F99" i="5"/>
  <c r="G99" i="5"/>
  <c r="F100" i="5"/>
  <c r="G100" i="5"/>
  <c r="F101" i="5"/>
  <c r="G101" i="5"/>
  <c r="F102" i="5"/>
  <c r="G102" i="5"/>
  <c r="F103" i="5"/>
  <c r="G103" i="5"/>
  <c r="F104" i="5"/>
  <c r="G104" i="5"/>
  <c r="F105" i="5"/>
  <c r="G105" i="5"/>
  <c r="F106" i="5"/>
  <c r="G106" i="5"/>
  <c r="F107" i="5"/>
  <c r="G107" i="5"/>
  <c r="F108" i="5"/>
  <c r="G108" i="5"/>
  <c r="F109" i="5"/>
  <c r="G109" i="5"/>
  <c r="F110" i="5"/>
  <c r="G110" i="5"/>
  <c r="F111" i="5"/>
  <c r="G111" i="5"/>
  <c r="F112" i="5"/>
  <c r="G112" i="5"/>
  <c r="F113" i="5"/>
  <c r="G113" i="5"/>
  <c r="F114" i="5"/>
  <c r="G114" i="5"/>
  <c r="F115" i="5"/>
  <c r="G115" i="5"/>
  <c r="F116" i="5"/>
  <c r="G116" i="5"/>
  <c r="F117" i="5"/>
  <c r="G117" i="5"/>
  <c r="F118" i="5"/>
  <c r="G118" i="5"/>
  <c r="F119" i="5"/>
  <c r="G119" i="5"/>
  <c r="F120" i="5"/>
  <c r="G120" i="5"/>
  <c r="F121" i="5"/>
  <c r="G121" i="5"/>
  <c r="F122" i="5"/>
  <c r="G122" i="5"/>
  <c r="F123" i="5"/>
  <c r="G123" i="5"/>
  <c r="F124" i="5"/>
  <c r="G124" i="5"/>
  <c r="F125" i="5"/>
  <c r="G125" i="5"/>
  <c r="F126" i="5"/>
  <c r="G126" i="5"/>
  <c r="F127" i="5"/>
  <c r="G127" i="5"/>
  <c r="F128" i="5"/>
  <c r="G128" i="5"/>
  <c r="F129" i="5"/>
  <c r="G129" i="5"/>
  <c r="F130" i="5"/>
  <c r="G130" i="5"/>
  <c r="F131" i="5"/>
  <c r="G131" i="5"/>
  <c r="F132" i="5"/>
  <c r="G132" i="5"/>
  <c r="F133" i="5"/>
  <c r="G133" i="5"/>
  <c r="F134" i="5"/>
  <c r="G134" i="5"/>
  <c r="F135" i="5"/>
  <c r="G135" i="5"/>
  <c r="F136" i="5"/>
  <c r="G136" i="5"/>
  <c r="F137" i="5"/>
  <c r="G137" i="5"/>
  <c r="F138" i="5"/>
  <c r="G138" i="5"/>
  <c r="F139" i="5"/>
  <c r="G139" i="5"/>
  <c r="F140" i="5"/>
  <c r="G140" i="5"/>
  <c r="F141" i="5"/>
  <c r="G141" i="5"/>
  <c r="F142" i="5"/>
  <c r="G142" i="5"/>
  <c r="F143" i="5"/>
  <c r="G143" i="5"/>
  <c r="F144" i="5"/>
  <c r="G144" i="5"/>
  <c r="F145" i="5"/>
  <c r="G145" i="5"/>
  <c r="F146" i="5"/>
  <c r="G146" i="5"/>
  <c r="F147" i="5"/>
  <c r="G147" i="5"/>
  <c r="F148" i="5"/>
  <c r="G148" i="5"/>
  <c r="F149" i="5"/>
  <c r="G149" i="5"/>
  <c r="F150" i="5"/>
  <c r="G150" i="5"/>
  <c r="F151" i="5"/>
  <c r="G151" i="5"/>
  <c r="F152" i="5"/>
  <c r="G152" i="5"/>
  <c r="F153" i="5"/>
  <c r="G153" i="5"/>
  <c r="F154" i="5"/>
  <c r="G154" i="5"/>
  <c r="F155" i="5"/>
  <c r="G155" i="5"/>
  <c r="F156" i="5"/>
  <c r="G156" i="5"/>
  <c r="F157" i="5"/>
  <c r="G157" i="5"/>
  <c r="F158" i="5"/>
  <c r="G158" i="5"/>
  <c r="F159" i="5"/>
  <c r="G159" i="5"/>
  <c r="F160" i="5"/>
  <c r="G160" i="5"/>
  <c r="F161" i="5"/>
  <c r="G161" i="5"/>
  <c r="F162" i="5"/>
  <c r="G162" i="5"/>
  <c r="F163" i="5"/>
  <c r="G163" i="5"/>
  <c r="F164" i="5"/>
  <c r="G164" i="5"/>
  <c r="F165" i="5"/>
  <c r="G165" i="5"/>
  <c r="F166" i="5"/>
  <c r="G166" i="5"/>
  <c r="F167" i="5"/>
  <c r="G167" i="5"/>
  <c r="F168" i="5"/>
  <c r="G168" i="5"/>
  <c r="F169" i="5"/>
  <c r="G169" i="5"/>
  <c r="F170" i="5"/>
  <c r="G170" i="5"/>
  <c r="F171" i="5"/>
  <c r="G171" i="5"/>
  <c r="F172" i="5"/>
  <c r="G172" i="5"/>
  <c r="F173" i="5"/>
  <c r="G173" i="5"/>
  <c r="F174" i="5"/>
  <c r="G174" i="5"/>
  <c r="F175" i="5"/>
  <c r="G175" i="5"/>
  <c r="F176" i="5"/>
  <c r="G176" i="5"/>
  <c r="F177" i="5"/>
  <c r="G177" i="5"/>
  <c r="F178" i="5"/>
  <c r="G178" i="5"/>
  <c r="F179" i="5"/>
  <c r="G179" i="5"/>
  <c r="F180" i="5"/>
  <c r="G180" i="5"/>
  <c r="F181" i="5"/>
  <c r="G181" i="5"/>
  <c r="F182" i="5"/>
  <c r="G182" i="5"/>
  <c r="F183" i="5"/>
  <c r="G183" i="5"/>
  <c r="F184" i="5"/>
  <c r="G184" i="5"/>
  <c r="F185" i="5"/>
  <c r="G185" i="5"/>
  <c r="F186" i="5"/>
  <c r="G186" i="5"/>
  <c r="F187" i="5"/>
  <c r="G187" i="5"/>
  <c r="F188" i="5"/>
  <c r="G188" i="5"/>
  <c r="F189" i="5"/>
  <c r="G189" i="5"/>
  <c r="F190" i="5"/>
  <c r="G190" i="5"/>
  <c r="F191" i="5"/>
  <c r="G191" i="5"/>
  <c r="F192" i="5"/>
  <c r="G192" i="5"/>
  <c r="F193" i="5"/>
  <c r="G193" i="5"/>
  <c r="F194" i="5"/>
  <c r="G194" i="5"/>
  <c r="F195" i="5"/>
  <c r="G195" i="5"/>
  <c r="F196" i="5"/>
  <c r="G196" i="5"/>
  <c r="F197" i="5"/>
  <c r="G197" i="5"/>
  <c r="F198" i="5"/>
  <c r="G198" i="5"/>
  <c r="F199" i="5"/>
  <c r="G199" i="5"/>
  <c r="F200" i="5"/>
  <c r="G200" i="5"/>
  <c r="F201" i="5"/>
  <c r="G201" i="5"/>
  <c r="F202" i="5"/>
  <c r="G202" i="5"/>
  <c r="F203" i="5"/>
  <c r="G203" i="5"/>
  <c r="F204" i="5"/>
  <c r="G204" i="5"/>
  <c r="F205" i="5"/>
  <c r="G205" i="5"/>
  <c r="F206" i="5"/>
  <c r="G206" i="5"/>
  <c r="F207" i="5"/>
  <c r="G207" i="5"/>
  <c r="F208" i="5"/>
  <c r="G208" i="5"/>
  <c r="F209" i="5"/>
  <c r="G209" i="5"/>
  <c r="F210" i="5"/>
  <c r="G210" i="5"/>
  <c r="F211" i="5"/>
  <c r="G211" i="5"/>
  <c r="F212" i="5"/>
  <c r="G212" i="5"/>
  <c r="F213" i="5"/>
  <c r="G213" i="5"/>
  <c r="F214" i="5"/>
  <c r="G214" i="5"/>
  <c r="F215" i="5"/>
  <c r="G215" i="5"/>
  <c r="F216" i="5"/>
  <c r="G216" i="5"/>
  <c r="F217" i="5"/>
  <c r="G217" i="5"/>
  <c r="F218" i="5"/>
  <c r="G218" i="5"/>
  <c r="F219" i="5"/>
  <c r="G219" i="5"/>
  <c r="F220" i="5"/>
  <c r="G220" i="5"/>
  <c r="F221" i="5"/>
  <c r="G221" i="5"/>
  <c r="F222" i="5"/>
  <c r="G222" i="5"/>
  <c r="F223" i="5"/>
  <c r="G223" i="5"/>
  <c r="F224" i="5"/>
  <c r="G224" i="5"/>
  <c r="F225" i="5"/>
  <c r="G225" i="5"/>
  <c r="F226" i="5"/>
  <c r="G226" i="5"/>
  <c r="F227" i="5"/>
  <c r="G227" i="5"/>
  <c r="F228" i="5"/>
  <c r="G228" i="5"/>
  <c r="F229" i="5"/>
  <c r="G229" i="5"/>
  <c r="F230" i="5"/>
  <c r="G230" i="5"/>
  <c r="F231" i="5"/>
  <c r="G231" i="5"/>
  <c r="F232" i="5"/>
  <c r="G232" i="5"/>
  <c r="F233" i="5"/>
  <c r="G233" i="5"/>
  <c r="F234" i="5"/>
  <c r="G234" i="5"/>
  <c r="F235" i="5"/>
  <c r="G235" i="5"/>
  <c r="F236" i="5"/>
  <c r="G236" i="5"/>
  <c r="F237" i="5"/>
  <c r="G237" i="5"/>
  <c r="F238" i="5"/>
  <c r="G238" i="5"/>
  <c r="F239" i="5"/>
  <c r="G239" i="5"/>
  <c r="F240" i="5"/>
  <c r="G240" i="5"/>
  <c r="F241" i="5"/>
  <c r="G241" i="5"/>
  <c r="F242" i="5"/>
  <c r="G242" i="5"/>
  <c r="F243" i="5"/>
  <c r="G243" i="5"/>
  <c r="F244" i="5"/>
  <c r="G244" i="5"/>
  <c r="F245" i="5"/>
  <c r="G245" i="5"/>
  <c r="F246" i="5"/>
  <c r="G246" i="5"/>
  <c r="F247" i="5"/>
  <c r="G247" i="5"/>
  <c r="F248" i="5"/>
  <c r="G248" i="5"/>
  <c r="F249" i="5"/>
  <c r="G249" i="5"/>
  <c r="F250" i="5"/>
  <c r="G250" i="5"/>
  <c r="F251" i="5"/>
  <c r="G251" i="5"/>
  <c r="F252" i="5"/>
  <c r="G252" i="5"/>
  <c r="F253" i="5"/>
  <c r="G253" i="5"/>
  <c r="F254" i="5"/>
  <c r="G254" i="5"/>
  <c r="F255" i="5"/>
  <c r="G255" i="5"/>
  <c r="F256" i="5"/>
  <c r="G256" i="5"/>
  <c r="F257" i="5"/>
  <c r="G257" i="5"/>
  <c r="F258" i="5"/>
  <c r="G258" i="5"/>
  <c r="F259" i="5"/>
  <c r="G259" i="5"/>
  <c r="F260" i="5"/>
  <c r="G260" i="5"/>
  <c r="F261" i="5"/>
  <c r="G261" i="5"/>
  <c r="F262" i="5"/>
  <c r="G262" i="5"/>
  <c r="F263" i="5"/>
  <c r="G263" i="5"/>
  <c r="F264" i="5"/>
  <c r="G264" i="5"/>
  <c r="F265" i="5"/>
  <c r="G265" i="5"/>
  <c r="F266" i="5"/>
  <c r="G266" i="5"/>
  <c r="F267" i="5"/>
  <c r="G267" i="5"/>
  <c r="F268" i="5"/>
  <c r="G268" i="5"/>
  <c r="F269" i="5"/>
  <c r="G269" i="5"/>
  <c r="F270" i="5"/>
  <c r="G270" i="5"/>
  <c r="F271" i="5"/>
  <c r="G271" i="5"/>
  <c r="F272" i="5"/>
  <c r="G272" i="5"/>
  <c r="F273" i="5"/>
  <c r="G273" i="5"/>
  <c r="F274" i="5"/>
  <c r="G274" i="5"/>
  <c r="F275" i="5"/>
  <c r="G275" i="5"/>
  <c r="F276" i="5"/>
  <c r="G276" i="5"/>
  <c r="F277" i="5"/>
  <c r="G277" i="5"/>
  <c r="F278" i="5"/>
  <c r="G278" i="5"/>
  <c r="F279" i="5"/>
  <c r="G279" i="5"/>
  <c r="F280" i="5"/>
  <c r="G280" i="5"/>
  <c r="F281" i="5"/>
  <c r="G281" i="5"/>
  <c r="F282" i="5"/>
  <c r="G282" i="5"/>
  <c r="F283" i="5"/>
  <c r="G283" i="5"/>
  <c r="F284" i="5"/>
  <c r="G284" i="5"/>
  <c r="F285" i="5"/>
  <c r="G285" i="5"/>
  <c r="F286" i="5"/>
  <c r="G286" i="5"/>
  <c r="F287" i="5"/>
  <c r="G287" i="5"/>
  <c r="F288" i="5"/>
  <c r="G288" i="5"/>
  <c r="F289" i="5"/>
  <c r="G289" i="5"/>
  <c r="F290" i="5"/>
  <c r="G290" i="5"/>
  <c r="F291" i="5"/>
  <c r="G291" i="5"/>
  <c r="F292" i="5"/>
  <c r="G292" i="5"/>
  <c r="F293" i="5"/>
  <c r="G293" i="5"/>
  <c r="F294" i="5"/>
  <c r="G294" i="5"/>
  <c r="F295" i="5"/>
  <c r="G295" i="5"/>
  <c r="F296" i="5"/>
  <c r="G296" i="5"/>
  <c r="F297" i="5"/>
  <c r="G297" i="5"/>
  <c r="F298" i="5"/>
  <c r="G298" i="5"/>
  <c r="F299" i="5"/>
  <c r="G299" i="5"/>
  <c r="F300" i="5"/>
  <c r="G300" i="5"/>
  <c r="F301" i="5"/>
  <c r="G301" i="5"/>
  <c r="F302" i="5"/>
  <c r="G302" i="5"/>
  <c r="F303" i="5"/>
  <c r="G303" i="5"/>
  <c r="J41" i="15"/>
  <c r="G41" i="15"/>
  <c r="BS36" i="15"/>
  <c r="BR36" i="15"/>
  <c r="BQ36" i="15"/>
  <c r="BP36" i="15"/>
  <c r="BO36" i="15"/>
  <c r="BN36" i="15"/>
  <c r="BM36" i="15"/>
  <c r="BL36" i="15"/>
  <c r="BK36" i="15"/>
  <c r="BJ36" i="15"/>
  <c r="BI36" i="15"/>
  <c r="BH36" i="15"/>
  <c r="BG36" i="15"/>
  <c r="BF36" i="15"/>
  <c r="BE36" i="15"/>
  <c r="BD36" i="15"/>
  <c r="BC36" i="15"/>
  <c r="BB36" i="15"/>
  <c r="BA36" i="15"/>
  <c r="AZ36" i="15"/>
  <c r="AY36" i="15"/>
  <c r="I36" i="15"/>
  <c r="H36" i="15"/>
  <c r="J36" i="15" s="1"/>
  <c r="G36" i="15"/>
  <c r="BS35" i="15"/>
  <c r="BR35" i="15"/>
  <c r="BQ35" i="15"/>
  <c r="BP35" i="15"/>
  <c r="BO35" i="15"/>
  <c r="BN35" i="15"/>
  <c r="BM35" i="15"/>
  <c r="BL35" i="15"/>
  <c r="BK35" i="15"/>
  <c r="BJ35" i="15"/>
  <c r="BI35" i="15"/>
  <c r="BH35" i="15"/>
  <c r="BG35" i="15"/>
  <c r="BF35" i="15"/>
  <c r="BE35" i="15"/>
  <c r="BD35" i="15"/>
  <c r="BC35" i="15"/>
  <c r="BB35" i="15"/>
  <c r="BA35" i="15"/>
  <c r="AZ35" i="15"/>
  <c r="AY35" i="15"/>
  <c r="I35" i="15"/>
  <c r="H35" i="15"/>
  <c r="J35" i="15" s="1"/>
  <c r="G35" i="15"/>
  <c r="BS34" i="15"/>
  <c r="BR34" i="15"/>
  <c r="BQ34" i="15"/>
  <c r="BP34" i="15"/>
  <c r="BO34" i="15"/>
  <c r="BN34" i="15"/>
  <c r="BM34" i="15"/>
  <c r="BL34" i="15"/>
  <c r="BK34" i="15"/>
  <c r="BJ34" i="15"/>
  <c r="BI34" i="15"/>
  <c r="BH34" i="15"/>
  <c r="BG34" i="15"/>
  <c r="BF34" i="15"/>
  <c r="BE34" i="15"/>
  <c r="BD34" i="15"/>
  <c r="BC34" i="15"/>
  <c r="BB34" i="15"/>
  <c r="BA34" i="15"/>
  <c r="AZ34" i="15"/>
  <c r="AY34" i="15"/>
  <c r="I34" i="15"/>
  <c r="H34" i="15"/>
  <c r="J34" i="15" s="1"/>
  <c r="G34" i="15"/>
  <c r="BS33" i="15"/>
  <c r="BR33" i="15"/>
  <c r="BQ33" i="15"/>
  <c r="BP33" i="15"/>
  <c r="BO33" i="15"/>
  <c r="BN33" i="15"/>
  <c r="BM33" i="15"/>
  <c r="BL33" i="15"/>
  <c r="BK33" i="15"/>
  <c r="BJ33" i="15"/>
  <c r="BI33" i="15"/>
  <c r="BH33" i="15"/>
  <c r="BG33" i="15"/>
  <c r="BF33" i="15"/>
  <c r="BE33" i="15"/>
  <c r="BD33" i="15"/>
  <c r="BC33" i="15"/>
  <c r="BB33" i="15"/>
  <c r="BA33" i="15"/>
  <c r="AZ33" i="15"/>
  <c r="AY33" i="15"/>
  <c r="J33" i="15"/>
  <c r="I33" i="15"/>
  <c r="H33" i="15"/>
  <c r="G33" i="15"/>
  <c r="BS32" i="15"/>
  <c r="BR32" i="15"/>
  <c r="BQ32" i="15"/>
  <c r="BP32" i="15"/>
  <c r="BO32" i="15"/>
  <c r="BN32" i="15"/>
  <c r="BM32" i="15"/>
  <c r="BL32" i="15"/>
  <c r="BK32" i="15"/>
  <c r="BJ32" i="15"/>
  <c r="BI32" i="15"/>
  <c r="BH32" i="15"/>
  <c r="BG32" i="15"/>
  <c r="BF32" i="15"/>
  <c r="BE32" i="15"/>
  <c r="BD32" i="15"/>
  <c r="BC32" i="15"/>
  <c r="BB32" i="15"/>
  <c r="BA32" i="15"/>
  <c r="AZ32" i="15"/>
  <c r="AY32" i="15"/>
  <c r="J32" i="15"/>
  <c r="I32" i="15"/>
  <c r="H32" i="15"/>
  <c r="G32" i="15"/>
  <c r="BS31" i="15"/>
  <c r="BR31" i="15"/>
  <c r="BQ31" i="15"/>
  <c r="BP31" i="15"/>
  <c r="BO31" i="15"/>
  <c r="BN31" i="15"/>
  <c r="BM31" i="15"/>
  <c r="BL31" i="15"/>
  <c r="BK31" i="15"/>
  <c r="BJ31" i="15"/>
  <c r="BI31" i="15"/>
  <c r="BH31" i="15"/>
  <c r="BG31" i="15"/>
  <c r="BF31" i="15"/>
  <c r="BE31" i="15"/>
  <c r="BD31" i="15"/>
  <c r="BC31" i="15"/>
  <c r="BB31" i="15"/>
  <c r="BA31" i="15"/>
  <c r="AZ31" i="15"/>
  <c r="AY31" i="15"/>
  <c r="I31" i="15"/>
  <c r="H31" i="15"/>
  <c r="J31" i="15" s="1"/>
  <c r="G31" i="15"/>
  <c r="BS30" i="15"/>
  <c r="BR30" i="15"/>
  <c r="BQ30" i="15"/>
  <c r="BP30" i="15"/>
  <c r="BO30" i="15"/>
  <c r="BN30" i="15"/>
  <c r="BM30" i="15"/>
  <c r="BL30" i="15"/>
  <c r="BK30" i="15"/>
  <c r="BJ30" i="15"/>
  <c r="BI30" i="15"/>
  <c r="BH30" i="15"/>
  <c r="BG30" i="15"/>
  <c r="BF30" i="15"/>
  <c r="BE30" i="15"/>
  <c r="BD30" i="15"/>
  <c r="BC30" i="15"/>
  <c r="BB30" i="15"/>
  <c r="BA30" i="15"/>
  <c r="AZ30" i="15"/>
  <c r="AY30" i="15"/>
  <c r="I30" i="15"/>
  <c r="H30" i="15"/>
  <c r="J30" i="15" s="1"/>
  <c r="G30" i="15"/>
  <c r="BS29" i="15"/>
  <c r="BR29" i="15"/>
  <c r="BQ29" i="15"/>
  <c r="BP29" i="15"/>
  <c r="BO29" i="15"/>
  <c r="BN29" i="15"/>
  <c r="BM29" i="15"/>
  <c r="BL29" i="15"/>
  <c r="BK29" i="15"/>
  <c r="BJ29" i="15"/>
  <c r="BI29" i="15"/>
  <c r="BH29" i="15"/>
  <c r="BG29" i="15"/>
  <c r="BF29" i="15"/>
  <c r="BE29" i="15"/>
  <c r="BD29" i="15"/>
  <c r="BC29" i="15"/>
  <c r="BB29" i="15"/>
  <c r="BA29" i="15"/>
  <c r="AZ29" i="15"/>
  <c r="AY29" i="15"/>
  <c r="I29" i="15"/>
  <c r="H29" i="15"/>
  <c r="J29" i="15" s="1"/>
  <c r="G29" i="15"/>
  <c r="BS28" i="15"/>
  <c r="BR28" i="15"/>
  <c r="BQ28" i="15"/>
  <c r="BP28" i="15"/>
  <c r="BO28" i="15"/>
  <c r="BN28" i="15"/>
  <c r="BM28" i="15"/>
  <c r="BL28" i="15"/>
  <c r="BK28" i="15"/>
  <c r="BJ28" i="15"/>
  <c r="BI28" i="15"/>
  <c r="BH28" i="15"/>
  <c r="BG28" i="15"/>
  <c r="BF28" i="15"/>
  <c r="BE28" i="15"/>
  <c r="BD28" i="15"/>
  <c r="BC28" i="15"/>
  <c r="BB28" i="15"/>
  <c r="BA28" i="15"/>
  <c r="AZ28" i="15"/>
  <c r="AY28" i="15"/>
  <c r="I28" i="15"/>
  <c r="H28" i="15"/>
  <c r="J28" i="15" s="1"/>
  <c r="G28" i="15"/>
  <c r="BS27" i="15"/>
  <c r="BR27" i="15"/>
  <c r="BQ27" i="15"/>
  <c r="BP27" i="15"/>
  <c r="BO27" i="15"/>
  <c r="BN27" i="15"/>
  <c r="BM27" i="15"/>
  <c r="BL27" i="15"/>
  <c r="BK27" i="15"/>
  <c r="BJ27" i="15"/>
  <c r="BI27" i="15"/>
  <c r="BH27" i="15"/>
  <c r="BG27" i="15"/>
  <c r="BF27" i="15"/>
  <c r="BE27" i="15"/>
  <c r="BD27" i="15"/>
  <c r="BC27" i="15"/>
  <c r="BB27" i="15"/>
  <c r="BA27" i="15"/>
  <c r="AZ27" i="15"/>
  <c r="AY27" i="15"/>
  <c r="I27" i="15"/>
  <c r="H27" i="15"/>
  <c r="J27" i="15" s="1"/>
  <c r="G27" i="15"/>
  <c r="BS26" i="15"/>
  <c r="BR26" i="15"/>
  <c r="BQ26" i="15"/>
  <c r="BP26" i="15"/>
  <c r="BO26" i="15"/>
  <c r="BN26" i="15"/>
  <c r="BM26" i="15"/>
  <c r="BL26" i="15"/>
  <c r="BK26" i="15"/>
  <c r="BJ26" i="15"/>
  <c r="BI26" i="15"/>
  <c r="BH26" i="15"/>
  <c r="BG26" i="15"/>
  <c r="BF26" i="15"/>
  <c r="BE26" i="15"/>
  <c r="BD26" i="15"/>
  <c r="BC26" i="15"/>
  <c r="BB26" i="15"/>
  <c r="BA26" i="15"/>
  <c r="AZ26" i="15"/>
  <c r="AY26" i="15"/>
  <c r="I26" i="15"/>
  <c r="H26" i="15"/>
  <c r="J26" i="15" s="1"/>
  <c r="G26" i="15"/>
  <c r="BS25" i="15"/>
  <c r="BR25" i="15"/>
  <c r="BQ25" i="15"/>
  <c r="BP25" i="15"/>
  <c r="BO25" i="15"/>
  <c r="BN25" i="15"/>
  <c r="BM25" i="15"/>
  <c r="BL25" i="15"/>
  <c r="BK25" i="15"/>
  <c r="BJ25" i="15"/>
  <c r="BI25" i="15"/>
  <c r="BH25" i="15"/>
  <c r="BG25" i="15"/>
  <c r="BF25" i="15"/>
  <c r="BE25" i="15"/>
  <c r="BD25" i="15"/>
  <c r="BC25" i="15"/>
  <c r="BB25" i="15"/>
  <c r="BA25" i="15"/>
  <c r="AZ25" i="15"/>
  <c r="AY25" i="15"/>
  <c r="J25" i="15"/>
  <c r="I25" i="15"/>
  <c r="H25" i="15"/>
  <c r="G25" i="15"/>
  <c r="BS24" i="15"/>
  <c r="BR24" i="15"/>
  <c r="BQ24" i="15"/>
  <c r="BP24" i="15"/>
  <c r="BO24" i="15"/>
  <c r="BN24" i="15"/>
  <c r="BM24" i="15"/>
  <c r="BL24" i="15"/>
  <c r="BK24" i="15"/>
  <c r="BJ24" i="15"/>
  <c r="BI24" i="15"/>
  <c r="BH24" i="15"/>
  <c r="BG24" i="15"/>
  <c r="BF24" i="15"/>
  <c r="BE24" i="15"/>
  <c r="BD24" i="15"/>
  <c r="BC24" i="15"/>
  <c r="BB24" i="15"/>
  <c r="BA24" i="15"/>
  <c r="AZ24" i="15"/>
  <c r="AY24" i="15"/>
  <c r="J24" i="15"/>
  <c r="I24" i="15"/>
  <c r="H24" i="15"/>
  <c r="G24" i="15"/>
  <c r="BS23" i="15"/>
  <c r="BR23" i="15"/>
  <c r="BQ23" i="15"/>
  <c r="BP23" i="15"/>
  <c r="BO23" i="15"/>
  <c r="BN23" i="15"/>
  <c r="BM23" i="15"/>
  <c r="BL23" i="15"/>
  <c r="BK23" i="15"/>
  <c r="BJ23" i="15"/>
  <c r="BI23" i="15"/>
  <c r="BH23" i="15"/>
  <c r="BG23" i="15"/>
  <c r="BF23" i="15"/>
  <c r="BE23" i="15"/>
  <c r="BD23" i="15"/>
  <c r="BC23" i="15"/>
  <c r="BB23" i="15"/>
  <c r="BA23" i="15"/>
  <c r="AZ23" i="15"/>
  <c r="AY23" i="15"/>
  <c r="I23" i="15"/>
  <c r="H23" i="15"/>
  <c r="J23" i="15" s="1"/>
  <c r="G23" i="15"/>
  <c r="BS22" i="15"/>
  <c r="BR22" i="15"/>
  <c r="BQ22" i="15"/>
  <c r="BP22" i="15"/>
  <c r="BO22" i="15"/>
  <c r="BN22" i="15"/>
  <c r="BM22" i="15"/>
  <c r="BL22" i="15"/>
  <c r="BK22" i="15"/>
  <c r="BJ22" i="15"/>
  <c r="BI22" i="15"/>
  <c r="BH22" i="15"/>
  <c r="BG22" i="15"/>
  <c r="BF22" i="15"/>
  <c r="BE22" i="15"/>
  <c r="BD22" i="15"/>
  <c r="BC22" i="15"/>
  <c r="BB22" i="15"/>
  <c r="BA22" i="15"/>
  <c r="AZ22" i="15"/>
  <c r="AY22" i="15"/>
  <c r="I22" i="15"/>
  <c r="H22" i="15"/>
  <c r="J22" i="15" s="1"/>
  <c r="G22" i="15"/>
  <c r="BS21" i="15"/>
  <c r="BR21" i="15"/>
  <c r="BQ21" i="15"/>
  <c r="BP21" i="15"/>
  <c r="BO21" i="15"/>
  <c r="BN21" i="15"/>
  <c r="BM21" i="15"/>
  <c r="BL21" i="15"/>
  <c r="BK21" i="15"/>
  <c r="BJ21" i="15"/>
  <c r="BI21" i="15"/>
  <c r="BH21" i="15"/>
  <c r="BG21" i="15"/>
  <c r="BF21" i="15"/>
  <c r="BE21" i="15"/>
  <c r="BD21" i="15"/>
  <c r="BC21" i="15"/>
  <c r="BB21" i="15"/>
  <c r="BA21" i="15"/>
  <c r="AZ21" i="15"/>
  <c r="AY21" i="15"/>
  <c r="I21" i="15"/>
  <c r="H21" i="15"/>
  <c r="J21" i="15" s="1"/>
  <c r="G21" i="15"/>
  <c r="BS20" i="15"/>
  <c r="BR20" i="15"/>
  <c r="BQ20" i="15"/>
  <c r="BP20" i="15"/>
  <c r="BO20" i="15"/>
  <c r="BN20" i="15"/>
  <c r="BM20" i="15"/>
  <c r="BL20" i="15"/>
  <c r="BK20" i="15"/>
  <c r="BJ20" i="15"/>
  <c r="BI20" i="15"/>
  <c r="BH20" i="15"/>
  <c r="BG20" i="15"/>
  <c r="BF20" i="15"/>
  <c r="BE20" i="15"/>
  <c r="BD20" i="15"/>
  <c r="BC20" i="15"/>
  <c r="BB20" i="15"/>
  <c r="BA20" i="15"/>
  <c r="AZ20" i="15"/>
  <c r="AY20" i="15"/>
  <c r="I20" i="15"/>
  <c r="H20" i="15"/>
  <c r="J20" i="15" s="1"/>
  <c r="G20" i="15"/>
  <c r="BS19" i="15"/>
  <c r="BR19" i="15"/>
  <c r="BQ19" i="15"/>
  <c r="BP19" i="15"/>
  <c r="BO19" i="15"/>
  <c r="BN19" i="15"/>
  <c r="BM19" i="15"/>
  <c r="BL19" i="15"/>
  <c r="BK19" i="15"/>
  <c r="BJ19" i="15"/>
  <c r="BI19" i="15"/>
  <c r="BH19" i="15"/>
  <c r="BG19" i="15"/>
  <c r="BF19" i="15"/>
  <c r="BE19" i="15"/>
  <c r="BD19" i="15"/>
  <c r="BC19" i="15"/>
  <c r="BB19" i="15"/>
  <c r="BA19" i="15"/>
  <c r="AZ19" i="15"/>
  <c r="AY19" i="15"/>
  <c r="I19" i="15"/>
  <c r="H19" i="15"/>
  <c r="J19" i="15" s="1"/>
  <c r="G19" i="15"/>
  <c r="BS18" i="15"/>
  <c r="BR18" i="15"/>
  <c r="BQ18" i="15"/>
  <c r="BP18" i="15"/>
  <c r="BO18" i="15"/>
  <c r="BN18" i="15"/>
  <c r="BM18" i="15"/>
  <c r="BL18" i="15"/>
  <c r="BK18" i="15"/>
  <c r="BJ18" i="15"/>
  <c r="BI18" i="15"/>
  <c r="BH18" i="15"/>
  <c r="BG18" i="15"/>
  <c r="BF18" i="15"/>
  <c r="BE18" i="15"/>
  <c r="BD18" i="15"/>
  <c r="BC18" i="15"/>
  <c r="BB18" i="15"/>
  <c r="BA18" i="15"/>
  <c r="AZ18" i="15"/>
  <c r="AY18" i="15"/>
  <c r="I18" i="15"/>
  <c r="H18" i="15"/>
  <c r="J18" i="15" s="1"/>
  <c r="G18" i="15"/>
  <c r="BS17" i="15"/>
  <c r="BR17" i="15"/>
  <c r="BQ17" i="15"/>
  <c r="BP17" i="15"/>
  <c r="BO17" i="15"/>
  <c r="BN17" i="15"/>
  <c r="BM17" i="15"/>
  <c r="BL17" i="15"/>
  <c r="BK17" i="15"/>
  <c r="BJ17" i="15"/>
  <c r="BI17" i="15"/>
  <c r="BH17" i="15"/>
  <c r="BG17" i="15"/>
  <c r="BF17" i="15"/>
  <c r="BE17" i="15"/>
  <c r="BD17" i="15"/>
  <c r="BC17" i="15"/>
  <c r="BB17" i="15"/>
  <c r="BA17" i="15"/>
  <c r="AZ17" i="15"/>
  <c r="AY17" i="15"/>
  <c r="J17" i="15"/>
  <c r="I17" i="15"/>
  <c r="H17" i="15"/>
  <c r="G17" i="15"/>
  <c r="BS16" i="15"/>
  <c r="BR16" i="15"/>
  <c r="BQ16" i="15"/>
  <c r="BP16" i="15"/>
  <c r="BO16" i="15"/>
  <c r="BN16" i="15"/>
  <c r="BM16" i="15"/>
  <c r="BL16" i="15"/>
  <c r="BK16" i="15"/>
  <c r="BJ16" i="15"/>
  <c r="BI16" i="15"/>
  <c r="BH16" i="15"/>
  <c r="BG16" i="15"/>
  <c r="BF16" i="15"/>
  <c r="BE16" i="15"/>
  <c r="BD16" i="15"/>
  <c r="BC16" i="15"/>
  <c r="BB16" i="15"/>
  <c r="BA16" i="15"/>
  <c r="AZ16" i="15"/>
  <c r="AY16" i="15"/>
  <c r="J16" i="15"/>
  <c r="I16" i="15"/>
  <c r="H16" i="15"/>
  <c r="G16" i="15"/>
  <c r="BS15" i="15"/>
  <c r="BR15" i="15"/>
  <c r="BQ15" i="15"/>
  <c r="BP15" i="15"/>
  <c r="BO15" i="15"/>
  <c r="BN15" i="15"/>
  <c r="BM15" i="15"/>
  <c r="BL15" i="15"/>
  <c r="BK15" i="15"/>
  <c r="BJ15" i="15"/>
  <c r="BI15" i="15"/>
  <c r="BH15" i="15"/>
  <c r="BG15" i="15"/>
  <c r="BF15" i="15"/>
  <c r="BE15" i="15"/>
  <c r="BD15" i="15"/>
  <c r="BC15" i="15"/>
  <c r="BB15" i="15"/>
  <c r="BA15" i="15"/>
  <c r="AZ15" i="15"/>
  <c r="AY15" i="15"/>
  <c r="I15" i="15"/>
  <c r="H15" i="15"/>
  <c r="J15" i="15" s="1"/>
  <c r="G15" i="15"/>
  <c r="BS14" i="15"/>
  <c r="BR14" i="15"/>
  <c r="BQ14" i="15"/>
  <c r="BP14" i="15"/>
  <c r="BO14" i="15"/>
  <c r="BN14" i="15"/>
  <c r="BM14" i="15"/>
  <c r="BL14" i="15"/>
  <c r="BK14" i="15"/>
  <c r="BJ14" i="15"/>
  <c r="BI14" i="15"/>
  <c r="BH14" i="15"/>
  <c r="BG14" i="15"/>
  <c r="BF14" i="15"/>
  <c r="BE14" i="15"/>
  <c r="BD14" i="15"/>
  <c r="BC14" i="15"/>
  <c r="BB14" i="15"/>
  <c r="BA14" i="15"/>
  <c r="AZ14" i="15"/>
  <c r="AY14" i="15"/>
  <c r="I14" i="15"/>
  <c r="H14" i="15"/>
  <c r="J14" i="15" s="1"/>
  <c r="G14" i="15"/>
  <c r="BS13" i="15"/>
  <c r="BR13" i="15"/>
  <c r="BQ13" i="15"/>
  <c r="BP13" i="15"/>
  <c r="BO13" i="15"/>
  <c r="BN13" i="15"/>
  <c r="BM13" i="15"/>
  <c r="BL13" i="15"/>
  <c r="BK13" i="15"/>
  <c r="BJ13" i="15"/>
  <c r="BI13" i="15"/>
  <c r="BH13" i="15"/>
  <c r="BG13" i="15"/>
  <c r="BF13" i="15"/>
  <c r="BE13" i="15"/>
  <c r="BD13" i="15"/>
  <c r="BC13" i="15"/>
  <c r="BB13" i="15"/>
  <c r="BA13" i="15"/>
  <c r="AZ13" i="15"/>
  <c r="AY13" i="15"/>
  <c r="I13" i="15"/>
  <c r="H13" i="15"/>
  <c r="J13" i="15" s="1"/>
  <c r="G13" i="15"/>
  <c r="BS12" i="15"/>
  <c r="BR12" i="15"/>
  <c r="BQ12" i="15"/>
  <c r="BP12" i="15"/>
  <c r="BO12" i="15"/>
  <c r="BN12" i="15"/>
  <c r="BM12" i="15"/>
  <c r="BL12" i="15"/>
  <c r="BK12" i="15"/>
  <c r="BJ12" i="15"/>
  <c r="BI12" i="15"/>
  <c r="BH12" i="15"/>
  <c r="BG12" i="15"/>
  <c r="BF12" i="15"/>
  <c r="BE12" i="15"/>
  <c r="BD12" i="15"/>
  <c r="BC12" i="15"/>
  <c r="BB12" i="15"/>
  <c r="BA12" i="15"/>
  <c r="AZ12" i="15"/>
  <c r="AY12" i="15"/>
  <c r="I12" i="15"/>
  <c r="H12" i="15"/>
  <c r="J12" i="15" s="1"/>
  <c r="G12" i="15"/>
  <c r="BS11" i="15"/>
  <c r="BR11" i="15"/>
  <c r="BQ11" i="15"/>
  <c r="BP11" i="15"/>
  <c r="BO11" i="15"/>
  <c r="BN11" i="15"/>
  <c r="BM11" i="15"/>
  <c r="BL11" i="15"/>
  <c r="BK11" i="15"/>
  <c r="BJ11" i="15"/>
  <c r="BI11" i="15"/>
  <c r="BH11" i="15"/>
  <c r="BG11" i="15"/>
  <c r="BF11" i="15"/>
  <c r="BE11" i="15"/>
  <c r="BD11" i="15"/>
  <c r="BC11" i="15"/>
  <c r="BB11" i="15"/>
  <c r="BA11" i="15"/>
  <c r="AZ11" i="15"/>
  <c r="AY11" i="15"/>
  <c r="I11" i="15"/>
  <c r="H11" i="15"/>
  <c r="J11" i="15" s="1"/>
  <c r="G11" i="15"/>
  <c r="BS10" i="15"/>
  <c r="BR10" i="15"/>
  <c r="BQ10" i="15"/>
  <c r="BP10" i="15"/>
  <c r="BO10" i="15"/>
  <c r="BN10" i="15"/>
  <c r="BM10" i="15"/>
  <c r="BL10" i="15"/>
  <c r="BK10" i="15"/>
  <c r="BJ10" i="15"/>
  <c r="BI10" i="15"/>
  <c r="BH10" i="15"/>
  <c r="BG10" i="15"/>
  <c r="BF10" i="15"/>
  <c r="BE10" i="15"/>
  <c r="BD10" i="15"/>
  <c r="BC10" i="15"/>
  <c r="BB10" i="15"/>
  <c r="BA10" i="15"/>
  <c r="AZ10" i="15"/>
  <c r="AY10" i="15"/>
  <c r="I10" i="15"/>
  <c r="H10" i="15"/>
  <c r="J10" i="15" s="1"/>
  <c r="G10" i="15"/>
  <c r="BS9" i="15"/>
  <c r="BR9" i="15"/>
  <c r="BQ9" i="15"/>
  <c r="BP9" i="15"/>
  <c r="BO9" i="15"/>
  <c r="BN9" i="15"/>
  <c r="BM9" i="15"/>
  <c r="BL9" i="15"/>
  <c r="BK9" i="15"/>
  <c r="BJ9" i="15"/>
  <c r="BI9" i="15"/>
  <c r="BH9" i="15"/>
  <c r="BG9" i="15"/>
  <c r="BF9" i="15"/>
  <c r="BE9" i="15"/>
  <c r="BD9" i="15"/>
  <c r="BC9" i="15"/>
  <c r="BB9" i="15"/>
  <c r="BA9" i="15"/>
  <c r="AZ9" i="15"/>
  <c r="AY9" i="15"/>
  <c r="J9" i="15"/>
  <c r="I9" i="15"/>
  <c r="H9" i="15"/>
  <c r="G9" i="15"/>
  <c r="BS8" i="15"/>
  <c r="BR8" i="15"/>
  <c r="BQ8" i="15"/>
  <c r="BP8" i="15"/>
  <c r="BO8" i="15"/>
  <c r="BN8" i="15"/>
  <c r="BM8" i="15"/>
  <c r="BL8" i="15"/>
  <c r="BK8" i="15"/>
  <c r="BJ8" i="15"/>
  <c r="BI8" i="15"/>
  <c r="BH8" i="15"/>
  <c r="BG8" i="15"/>
  <c r="BF8" i="15"/>
  <c r="BE8" i="15"/>
  <c r="BD8" i="15"/>
  <c r="BC8" i="15"/>
  <c r="BB8" i="15"/>
  <c r="BA8" i="15"/>
  <c r="AZ8" i="15"/>
  <c r="AY8" i="15"/>
  <c r="J8" i="15"/>
  <c r="I8" i="15"/>
  <c r="H8" i="15"/>
  <c r="G8" i="15"/>
  <c r="BS7" i="15"/>
  <c r="BR7" i="15"/>
  <c r="BQ7" i="15"/>
  <c r="BP7" i="15"/>
  <c r="BO7" i="15"/>
  <c r="BN7" i="15"/>
  <c r="BM7" i="15"/>
  <c r="BL7" i="15"/>
  <c r="BK7" i="15"/>
  <c r="BJ7" i="15"/>
  <c r="BI7" i="15"/>
  <c r="BH7" i="15"/>
  <c r="BG7" i="15"/>
  <c r="BF7" i="15"/>
  <c r="BE7" i="15"/>
  <c r="BD7" i="15"/>
  <c r="BC7" i="15"/>
  <c r="BB7" i="15"/>
  <c r="BA7" i="15"/>
  <c r="AZ7" i="15"/>
  <c r="AY7" i="15"/>
  <c r="I7" i="15"/>
  <c r="H7" i="15"/>
  <c r="J7" i="15" s="1"/>
  <c r="G7" i="15"/>
  <c r="BS6" i="15"/>
  <c r="BR6" i="15"/>
  <c r="BQ6" i="15"/>
  <c r="BP6" i="15"/>
  <c r="BO6" i="15"/>
  <c r="BN6" i="15"/>
  <c r="BM6" i="15"/>
  <c r="BL6" i="15"/>
  <c r="BK6" i="15"/>
  <c r="BJ6" i="15"/>
  <c r="BI6" i="15"/>
  <c r="BH6" i="15"/>
  <c r="BG6" i="15"/>
  <c r="BF6" i="15"/>
  <c r="BE6" i="15"/>
  <c r="BD6" i="15"/>
  <c r="BC6" i="15"/>
  <c r="BB6" i="15"/>
  <c r="BA6" i="15"/>
  <c r="AZ6" i="15"/>
  <c r="AY6" i="15"/>
  <c r="I6" i="15"/>
  <c r="H6" i="15"/>
  <c r="J6" i="15" s="1"/>
  <c r="G6" i="15"/>
  <c r="BS5" i="15"/>
  <c r="BR5" i="15"/>
  <c r="BQ5" i="15"/>
  <c r="BP5" i="15"/>
  <c r="BO5" i="15"/>
  <c r="BN5" i="15"/>
  <c r="BM5" i="15"/>
  <c r="BL5" i="15"/>
  <c r="BK5" i="15"/>
  <c r="BJ5" i="15"/>
  <c r="BI5" i="15"/>
  <c r="BH5" i="15"/>
  <c r="BG5" i="15"/>
  <c r="BF5" i="15"/>
  <c r="BE5" i="15"/>
  <c r="BD5" i="15"/>
  <c r="BC5" i="15"/>
  <c r="BB5" i="15"/>
  <c r="BA5" i="15"/>
  <c r="AZ5" i="15"/>
  <c r="AY5" i="15"/>
  <c r="I5" i="15"/>
  <c r="H5" i="15"/>
  <c r="J5" i="15" s="1"/>
  <c r="G5" i="15"/>
  <c r="BS4" i="15"/>
  <c r="BS38" i="15" s="1"/>
  <c r="BR4" i="15"/>
  <c r="BQ4" i="15"/>
  <c r="BP4" i="15"/>
  <c r="BO4" i="15"/>
  <c r="BN4" i="15"/>
  <c r="BM4" i="15"/>
  <c r="BL4" i="15"/>
  <c r="BK4" i="15"/>
  <c r="BJ4" i="15"/>
  <c r="BI4" i="15"/>
  <c r="BH4" i="15"/>
  <c r="BG4" i="15"/>
  <c r="BF4" i="15"/>
  <c r="BE4" i="15"/>
  <c r="BD4" i="15"/>
  <c r="BC4" i="15"/>
  <c r="BB4" i="15"/>
  <c r="BA4" i="15"/>
  <c r="AZ4" i="15"/>
  <c r="AY4" i="15"/>
  <c r="I4" i="15"/>
  <c r="H4" i="15"/>
  <c r="J4" i="15" s="1"/>
  <c r="G4" i="15"/>
  <c r="G38" i="15" s="1"/>
  <c r="AE3" i="15"/>
  <c r="K3" i="15"/>
  <c r="J38" i="15" l="1"/>
  <c r="J40" i="15"/>
  <c r="J37" i="15"/>
  <c r="J39" i="15"/>
  <c r="G39" i="15"/>
  <c r="G37" i="15"/>
  <c r="BS39" i="15"/>
  <c r="G40" i="15"/>
  <c r="BS37" i="15"/>
  <c r="BS40" i="15"/>
  <c r="S79" i="4" l="1"/>
  <c r="T79" i="4"/>
  <c r="U79" i="4"/>
  <c r="V79" i="4"/>
  <c r="AA79" i="4"/>
  <c r="AB79" i="4"/>
  <c r="AC79" i="4"/>
  <c r="AD79" i="4"/>
  <c r="AI79" i="4"/>
  <c r="AJ79" i="4"/>
  <c r="AK79" i="4"/>
  <c r="AL79" i="4"/>
  <c r="N79" i="4"/>
  <c r="AO78" i="4"/>
  <c r="AO79" i="4" s="1"/>
  <c r="P78" i="4"/>
  <c r="P79" i="4" s="1"/>
  <c r="Q78" i="4"/>
  <c r="Q79" i="4" s="1"/>
  <c r="R78" i="4"/>
  <c r="R79" i="4" s="1"/>
  <c r="S78" i="4"/>
  <c r="T78" i="4"/>
  <c r="U78" i="4"/>
  <c r="V78" i="4"/>
  <c r="W78" i="4"/>
  <c r="W79" i="4" s="1"/>
  <c r="X78" i="4"/>
  <c r="X79" i="4" s="1"/>
  <c r="Y78" i="4"/>
  <c r="Y79" i="4" s="1"/>
  <c r="Z78" i="4"/>
  <c r="Z79" i="4" s="1"/>
  <c r="AA78" i="4"/>
  <c r="AB78" i="4"/>
  <c r="AC78" i="4"/>
  <c r="AD78" i="4"/>
  <c r="AE78" i="4"/>
  <c r="AE79" i="4" s="1"/>
  <c r="AF78" i="4"/>
  <c r="AF79" i="4" s="1"/>
  <c r="AG78" i="4"/>
  <c r="AG79" i="4" s="1"/>
  <c r="AH78" i="4"/>
  <c r="AH79" i="4" s="1"/>
  <c r="AI78" i="4"/>
  <c r="AJ78" i="4"/>
  <c r="AK78" i="4"/>
  <c r="AL78" i="4"/>
  <c r="AM78" i="4"/>
  <c r="AM79" i="4" s="1"/>
  <c r="AN78" i="4"/>
  <c r="AN79" i="4" s="1"/>
  <c r="O78" i="4"/>
  <c r="O79" i="4" s="1"/>
  <c r="E69" i="4"/>
  <c r="E59" i="4"/>
  <c r="E65" i="4"/>
  <c r="L4" i="6" l="1"/>
  <c r="M4" i="6" s="1"/>
  <c r="L63" i="6"/>
  <c r="F4" i="5"/>
  <c r="G4" i="5"/>
  <c r="F308" i="5"/>
  <c r="L59" i="6" l="1"/>
  <c r="F304" i="5"/>
  <c r="F305" i="5"/>
  <c r="L61" i="6"/>
  <c r="G304" i="5"/>
  <c r="L60" i="6"/>
  <c r="L62" i="6" s="1"/>
  <c r="M59" i="6"/>
  <c r="E80" i="4"/>
  <c r="AO77" i="4"/>
  <c r="AN77" i="4"/>
  <c r="AM77" i="4"/>
  <c r="AL77" i="4"/>
  <c r="AK77" i="4"/>
  <c r="AJ77" i="4"/>
  <c r="AI77" i="4"/>
  <c r="AH77" i="4"/>
  <c r="AG77" i="4"/>
  <c r="AF77" i="4"/>
  <c r="AE77" i="4"/>
  <c r="AD77" i="4"/>
  <c r="AC77" i="4"/>
  <c r="AB77" i="4"/>
  <c r="AA77" i="4"/>
  <c r="Z77" i="4"/>
  <c r="Y77" i="4"/>
  <c r="X77" i="4"/>
  <c r="W77" i="4"/>
  <c r="V77" i="4"/>
  <c r="U77" i="4"/>
  <c r="T77" i="4"/>
  <c r="S77" i="4"/>
  <c r="R77" i="4"/>
  <c r="Q77" i="4"/>
  <c r="P77" i="4"/>
  <c r="O77" i="4"/>
  <c r="N77" i="4"/>
  <c r="M76" i="4"/>
  <c r="M75" i="4"/>
  <c r="E75" i="4"/>
  <c r="D75" i="4"/>
  <c r="E74" i="4"/>
  <c r="D74" i="4"/>
  <c r="B73" i="4"/>
  <c r="H72" i="4"/>
  <c r="D72" i="4"/>
  <c r="U69" i="4"/>
  <c r="T69" i="4"/>
  <c r="S69" i="4"/>
  <c r="R69" i="4"/>
  <c r="Q69" i="4"/>
  <c r="P69" i="4"/>
  <c r="O69" i="4"/>
  <c r="N69" i="4"/>
  <c r="U67" i="4"/>
  <c r="T67" i="4"/>
  <c r="S67" i="4"/>
  <c r="R67" i="4"/>
  <c r="Q67" i="4"/>
  <c r="P67" i="4"/>
  <c r="O67" i="4"/>
  <c r="N67" i="4"/>
  <c r="M66" i="4"/>
  <c r="M65" i="4"/>
  <c r="D65" i="4"/>
  <c r="E64" i="4"/>
  <c r="D64" i="4"/>
  <c r="B63" i="4"/>
  <c r="H62" i="4"/>
  <c r="D62" i="4"/>
  <c r="E55" i="4"/>
  <c r="D55" i="4"/>
  <c r="E54" i="4"/>
  <c r="D54" i="4"/>
  <c r="B53" i="4"/>
  <c r="H52" i="4"/>
  <c r="D52" i="4"/>
  <c r="E50" i="4"/>
  <c r="E47" i="4"/>
  <c r="I45" i="4"/>
  <c r="H45" i="4"/>
  <c r="I44" i="4"/>
  <c r="I46" i="4" s="1"/>
  <c r="H44" i="4"/>
  <c r="J46" i="4" s="1"/>
  <c r="B43" i="4"/>
  <c r="H42" i="4"/>
  <c r="D42" i="4"/>
  <c r="E40" i="4"/>
  <c r="E37" i="4"/>
  <c r="I35" i="4"/>
  <c r="H35" i="4"/>
  <c r="J35" i="4" s="1"/>
  <c r="I34" i="4"/>
  <c r="I36" i="4" s="1"/>
  <c r="H34" i="4"/>
  <c r="B33" i="4"/>
  <c r="H32" i="4"/>
  <c r="D32" i="4"/>
  <c r="E30" i="4"/>
  <c r="E27" i="4"/>
  <c r="I25" i="4"/>
  <c r="H25" i="4"/>
  <c r="J25" i="4" s="1"/>
  <c r="I24" i="4"/>
  <c r="H24" i="4"/>
  <c r="B23" i="4"/>
  <c r="H22" i="4"/>
  <c r="D22" i="4"/>
  <c r="E20" i="4"/>
  <c r="E17" i="4"/>
  <c r="I15" i="4"/>
  <c r="H15" i="4"/>
  <c r="I14" i="4"/>
  <c r="H14" i="4"/>
  <c r="B13" i="4"/>
  <c r="H12" i="4"/>
  <c r="D12" i="4"/>
  <c r="E10" i="4"/>
  <c r="E7" i="4"/>
  <c r="I5" i="4"/>
  <c r="H5" i="4"/>
  <c r="I4" i="4"/>
  <c r="H4" i="4"/>
  <c r="H2" i="4"/>
  <c r="C6" i="3"/>
  <c r="F307" i="5" l="1"/>
  <c r="F306" i="5" s="1"/>
  <c r="J5" i="4"/>
  <c r="H55" i="4"/>
  <c r="J14" i="4"/>
  <c r="H64" i="4"/>
  <c r="J4" i="4"/>
  <c r="H36" i="4"/>
  <c r="I74" i="4"/>
  <c r="I76" i="4" s="1"/>
  <c r="H26" i="4"/>
  <c r="H65" i="4"/>
  <c r="H66" i="4" s="1"/>
  <c r="I6" i="4"/>
  <c r="J15" i="4"/>
  <c r="I26" i="4"/>
  <c r="J36" i="4"/>
  <c r="H75" i="4"/>
  <c r="E77" i="4"/>
  <c r="J44" i="4"/>
  <c r="H74" i="4"/>
  <c r="J76" i="4" s="1"/>
  <c r="I65" i="4"/>
  <c r="I16" i="4"/>
  <c r="E67" i="4"/>
  <c r="E70" i="4" s="1"/>
  <c r="I64" i="4"/>
  <c r="J64" i="4" s="1"/>
  <c r="I75" i="4"/>
  <c r="H46" i="4"/>
  <c r="I54" i="4"/>
  <c r="J34" i="4"/>
  <c r="H38" i="4" s="1"/>
  <c r="M60" i="6"/>
  <c r="G305" i="5"/>
  <c r="I55" i="4"/>
  <c r="J55" i="4" s="1"/>
  <c r="H6" i="4"/>
  <c r="H16" i="4"/>
  <c r="J45" i="4"/>
  <c r="H54" i="4"/>
  <c r="J16" i="4"/>
  <c r="J26" i="4"/>
  <c r="J6" i="4"/>
  <c r="J24" i="4"/>
  <c r="E57" i="4"/>
  <c r="E60" i="4" s="1"/>
  <c r="J66" i="4" l="1"/>
  <c r="H48" i="4"/>
  <c r="J75" i="4"/>
  <c r="H8" i="4"/>
  <c r="H9" i="4" s="1"/>
  <c r="H39" i="4"/>
  <c r="H28" i="4"/>
  <c r="H29" i="4" s="1"/>
  <c r="K38" i="4"/>
  <c r="I56" i="4"/>
  <c r="J74" i="4"/>
  <c r="H76" i="4"/>
  <c r="H18" i="4"/>
  <c r="K18" i="4" s="1"/>
  <c r="J65" i="4"/>
  <c r="I66" i="4"/>
  <c r="H68" i="4" s="1"/>
  <c r="H49" i="4"/>
  <c r="K48" i="4"/>
  <c r="J54" i="4"/>
  <c r="J56" i="4"/>
  <c r="H56" i="4"/>
  <c r="K8" i="4" l="1"/>
  <c r="K9" i="4" s="1"/>
  <c r="K28" i="4"/>
  <c r="K40" i="4"/>
  <c r="K39" i="4"/>
  <c r="H78" i="4"/>
  <c r="H79" i="4" s="1"/>
  <c r="H19" i="4"/>
  <c r="K20" i="4" s="1"/>
  <c r="H69" i="4"/>
  <c r="K68" i="4"/>
  <c r="K70" i="4" s="1"/>
  <c r="H58" i="4"/>
  <c r="K58" i="4" s="1"/>
  <c r="K50" i="4"/>
  <c r="K49" i="4"/>
  <c r="K30" i="4"/>
  <c r="K29" i="4"/>
  <c r="K10" i="4" l="1"/>
  <c r="K69" i="4"/>
  <c r="K19" i="4"/>
  <c r="K78" i="4"/>
  <c r="H59" i="4"/>
  <c r="K60" i="4"/>
  <c r="K59" i="4"/>
  <c r="K80" i="4"/>
  <c r="K7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Royer</author>
  </authors>
  <commentList>
    <comment ref="D2" authorId="0" shapeId="0" xr:uid="{DDEFD2A4-6457-DA4A-B7BC-082B8279A8A1}">
      <text>
        <r>
          <rPr>
            <b/>
            <sz val="10"/>
            <color rgb="FF000000"/>
            <rFont val="Tahoma"/>
            <family val="2"/>
          </rPr>
          <t>Royer:</t>
        </r>
        <r>
          <rPr>
            <sz val="10"/>
            <color rgb="FF000000"/>
            <rFont val="Tahoma"/>
            <family val="2"/>
          </rPr>
          <t xml:space="preserve">
</t>
        </r>
        <r>
          <rPr>
            <sz val="10"/>
            <color rgb="FF000000"/>
            <rFont val="Tahoma"/>
            <family val="2"/>
          </rPr>
          <t>Enter initials of Rater 1 in this cell.</t>
        </r>
      </text>
    </comment>
    <comment ref="B3" authorId="0" shapeId="0" xr:uid="{C98D23A1-9C04-7B4D-BB8D-71112F325EBC}">
      <text>
        <r>
          <rPr>
            <b/>
            <sz val="10"/>
            <color rgb="FF000000"/>
            <rFont val="Tahoma"/>
            <family val="2"/>
          </rPr>
          <t>Royer:</t>
        </r>
        <r>
          <rPr>
            <sz val="10"/>
            <color rgb="FF000000"/>
            <rFont val="Tahoma"/>
            <family val="2"/>
          </rPr>
          <t xml:space="preserve">
</t>
        </r>
        <r>
          <rPr>
            <sz val="10"/>
            <color rgb="FF000000"/>
            <rFont val="Tahoma"/>
            <family val="2"/>
          </rPr>
          <t>Enter initials of Rater 2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 Royer</author>
    <author>Royer</author>
  </authors>
  <commentList>
    <comment ref="D1" authorId="0" shapeId="0" xr:uid="{00000000-0006-0000-1400-000001000000}">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 ref="E1" authorId="0" shapeId="0" xr:uid="{00000000-0006-0000-1400-000002000000}">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 ref="D3" authorId="1" shapeId="0" xr:uid="{C03B1EAB-ECA6-A149-BEA6-7A0393E76993}">
      <text>
        <r>
          <rPr>
            <b/>
            <sz val="10"/>
            <color rgb="FF000000"/>
            <rFont val="Tahoma"/>
            <family val="2"/>
          </rPr>
          <t>Royer:</t>
        </r>
        <r>
          <rPr>
            <sz val="10"/>
            <color rgb="FF000000"/>
            <rFont val="Tahoma"/>
            <family val="2"/>
          </rPr>
          <t xml:space="preserve">
</t>
        </r>
        <r>
          <rPr>
            <sz val="10"/>
            <color rgb="FF000000"/>
            <rFont val="Calibri"/>
            <family val="2"/>
          </rPr>
          <t>Enter initials of Rater 1 in this cell.</t>
        </r>
      </text>
    </comment>
    <comment ref="E3" authorId="1" shapeId="0" xr:uid="{BB23CC03-FB26-8E47-A49C-AECB8E6A7D6F}">
      <text>
        <r>
          <rPr>
            <b/>
            <sz val="10"/>
            <color rgb="FF000000"/>
            <rFont val="Tahoma"/>
            <family val="2"/>
          </rPr>
          <t>Royer:</t>
        </r>
        <r>
          <rPr>
            <sz val="10"/>
            <color rgb="FF000000"/>
            <rFont val="Tahoma"/>
            <family val="2"/>
          </rPr>
          <t xml:space="preserve">
</t>
        </r>
        <r>
          <rPr>
            <sz val="10"/>
            <color rgb="FF000000"/>
            <rFont val="Calibri"/>
            <family val="2"/>
            <scheme val="minor"/>
          </rPr>
          <t>Enter initials of Rater 2 in this cell.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J Royer</author>
  </authors>
  <commentList>
    <comment ref="J1" authorId="0" shapeId="0" xr:uid="{151FC61C-F49C-AF46-AAFF-1FEEFBECD62C}">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 ref="K1" authorId="0" shapeId="0" xr:uid="{018AEFB8-5BE7-244A-BA17-38893759E423}">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David J Royer</author>
  </authors>
  <commentList>
    <comment ref="D1" authorId="0" shapeId="0" xr:uid="{3FFD90C9-469C-EE49-8616-C43416E88740}">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 ref="E1" authorId="0" shapeId="0" xr:uid="{54DF9A31-9BB2-EA4E-A9E0-738CBC0D2DE0}">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David J Royer</author>
  </authors>
  <commentList>
    <comment ref="J1" authorId="0" shapeId="0" xr:uid="{30E2AAD7-15A6-6E4B-A3B1-5B61C6FF0922}">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 ref="K1" authorId="0" shapeId="0" xr:uid="{A5CBE94D-15AA-8142-B194-199CFD414174}">
      <text>
        <r>
          <rPr>
            <b/>
            <sz val="9"/>
            <color rgb="FF000000"/>
            <rFont val="Calibri"/>
            <family val="2"/>
          </rPr>
          <t>David J Royer:</t>
        </r>
        <r>
          <rPr>
            <sz val="9"/>
            <color rgb="FF000000"/>
            <rFont val="Calibri"/>
            <family val="2"/>
          </rPr>
          <t xml:space="preserve">
</t>
        </r>
        <r>
          <rPr>
            <sz val="9"/>
            <color rgb="FF000000"/>
            <rFont val="Calibri"/>
            <family val="2"/>
          </rPr>
          <t>A = alternate article of interest</t>
        </r>
      </text>
    </comment>
  </commentList>
</comments>
</file>

<file path=xl/sharedStrings.xml><?xml version="1.0" encoding="utf-8"?>
<sst xmlns="http://schemas.openxmlformats.org/spreadsheetml/2006/main" count="511" uniqueCount="290">
  <si>
    <t>Date</t>
  </si>
  <si>
    <t>No. of results</t>
  </si>
  <si>
    <t>Databases</t>
  </si>
  <si>
    <t>Reliability %</t>
  </si>
  <si>
    <t>Notes</t>
  </si>
  <si>
    <t>Terms</t>
  </si>
  <si>
    <t>Results</t>
  </si>
  <si>
    <t>Search refinement</t>
  </si>
  <si>
    <t>Replicated</t>
  </si>
  <si>
    <t>mm/dd/yy</t>
  </si>
  <si>
    <t>quick search</t>
  </si>
  <si>
    <t>Person</t>
  </si>
  <si>
    <t>% accuracy</t>
  </si>
  <si>
    <t>"expand beyond library collections"</t>
  </si>
  <si>
    <t>Years captured</t>
  </si>
  <si>
    <t>1961-2016</t>
  </si>
  <si>
    <t>peer-reviewed journals only</t>
  </si>
  <si>
    <t>Databases returned</t>
  </si>
  <si>
    <t>ABI/INFORM Global(33)</t>
  </si>
  <si>
    <t>duplicates</t>
  </si>
  <si>
    <t>ERIC (U.S. Dept. of Education)(72)</t>
  </si>
  <si>
    <t>Total titles and abstracts (University Library QuickSearch)</t>
  </si>
  <si>
    <t>JSTOR Archival Journals(23)</t>
  </si>
  <si>
    <t>Linguistics &amp; Language Behavior Abstracts (LLBA)(23)</t>
  </si>
  <si>
    <t>MEDLINE/PubMed (NLM)(62)</t>
  </si>
  <si>
    <t>Information provided on this tab is</t>
  </si>
  <si>
    <t>MLA International Bibliography(6)</t>
  </si>
  <si>
    <t>for illustration purposes only.</t>
  </si>
  <si>
    <t>OneFile (GALE)(87)</t>
  </si>
  <si>
    <t>Depending on the university library</t>
  </si>
  <si>
    <t>Project MUSE(8)</t>
  </si>
  <si>
    <t>used, search capabilities will vary</t>
  </si>
  <si>
    <t>ProQuest Nursing &amp; Allied Health Source(22)</t>
  </si>
  <si>
    <t>greatly, including which databases</t>
  </si>
  <si>
    <t>ProQuest Research Library(90)</t>
  </si>
  <si>
    <t>the library has access to directly</t>
  </si>
  <si>
    <t>PsycARTICLES (American Psychological Association)(11)</t>
  </si>
  <si>
    <t>and/or through its frontpage search.</t>
  </si>
  <si>
    <t>SAGE Journals(22)</t>
  </si>
  <si>
    <t>In this example, desired databases</t>
  </si>
  <si>
    <t>Science Citation Index Expanded (Web of Science)(27)</t>
  </si>
  <si>
    <t>were not all included when the</t>
  </si>
  <si>
    <t>SciVerse ScienceDirect (Elsevier)(24)</t>
  </si>
  <si>
    <t>university library's quick search</t>
  </si>
  <si>
    <t>Social Sciences Citation Index (Web of Science)(105)</t>
  </si>
  <si>
    <t>on the library homepage was used.</t>
  </si>
  <si>
    <t>Sociological Abstracts(12)</t>
  </si>
  <si>
    <t>Therefore, other reference systems</t>
  </si>
  <si>
    <t>SpringerLink(15)</t>
  </si>
  <si>
    <t>were checked, including ProQuest</t>
  </si>
  <si>
    <t>Taylor &amp; Francis Online - Journals(24)</t>
  </si>
  <si>
    <t>and EBSCOhost (through links on the</t>
  </si>
  <si>
    <t>Wiley Online Library(29)</t>
  </si>
  <si>
    <t>university library website) to see</t>
  </si>
  <si>
    <t>Missing databases</t>
  </si>
  <si>
    <t>PsycINFO</t>
  </si>
  <si>
    <t>which database were accessible.</t>
  </si>
  <si>
    <t>Academic Search Complete</t>
  </si>
  <si>
    <t>Once the best reference system was</t>
  </si>
  <si>
    <t>located (the one with subscriptions to</t>
  </si>
  <si>
    <t>all the desired databases), the search</t>
  </si>
  <si>
    <t>was performed there and the export</t>
  </si>
  <si>
    <t>data feature used to get references</t>
  </si>
  <si>
    <t>into the Titles &amp; Abstracts Coding</t>
  </si>
  <si>
    <t>tab.  If necessary, multiple reference</t>
  </si>
  <si>
    <t>systems can be used to access all</t>
  </si>
  <si>
    <t>desired databases, results merged,</t>
  </si>
  <si>
    <t>and duplicates removed.</t>
  </si>
  <si>
    <t>R1</t>
  </si>
  <si>
    <t>Proportion</t>
  </si>
  <si>
    <t>κ</t>
  </si>
  <si>
    <t>Interpretation</t>
  </si>
  <si>
    <t>Interpretation cuts established arbitrarily (no evidence beyond experience) by:</t>
  </si>
  <si>
    <t>R2</t>
  </si>
  <si>
    <t>&lt; 0</t>
  </si>
  <si>
    <t>No agreement</t>
  </si>
  <si>
    <r>
      <t xml:space="preserve">Landis, J. R., &amp; Koch, G. G. (1977). The measurement of observer agreement for categorical data. </t>
    </r>
    <r>
      <rPr>
        <i/>
        <sz val="12"/>
        <color theme="1"/>
        <rFont val="Calibri"/>
        <family val="2"/>
        <scheme val="minor"/>
      </rPr>
      <t>Biometrics, 33,</t>
    </r>
    <r>
      <rPr>
        <sz val="12"/>
        <color theme="1"/>
        <rFont val="Calibri"/>
        <family val="2"/>
        <scheme val="minor"/>
      </rPr>
      <t xml:space="preserve"> 159-174. </t>
    </r>
  </si>
  <si>
    <t>0.01 – 0.20</t>
  </si>
  <si>
    <t>Poor agreement</t>
  </si>
  <si>
    <t>0.21 – 0.40</t>
  </si>
  <si>
    <t>Fair agreement</t>
  </si>
  <si>
    <t>Kappa first introduced by (including confidence intervals):</t>
  </si>
  <si>
    <t>0.41 – 0.60</t>
  </si>
  <si>
    <t>Moderate agreement</t>
  </si>
  <si>
    <r>
      <t xml:space="preserve">Cohen, J. (1960). A coefficient of agreement for nominal scales. </t>
    </r>
    <r>
      <rPr>
        <i/>
        <sz val="11"/>
        <color theme="1"/>
        <rFont val="Calibri"/>
        <family val="2"/>
        <scheme val="minor"/>
      </rPr>
      <t xml:space="preserve">Educational and Psychological Measurement, </t>
    </r>
    <r>
      <rPr>
        <i/>
        <sz val="12"/>
        <color theme="1"/>
        <rFont val="Calibri"/>
        <family val="2"/>
        <scheme val="minor"/>
      </rPr>
      <t>20</t>
    </r>
    <r>
      <rPr>
        <sz val="12"/>
        <color theme="1"/>
        <rFont val="Calibri"/>
        <family val="2"/>
        <scheme val="minor"/>
      </rPr>
      <t xml:space="preserve">, 37-46. </t>
    </r>
  </si>
  <si>
    <t>sum =</t>
  </si>
  <si>
    <t>0.61 – 0.80</t>
  </si>
  <si>
    <t>Substantial agreement</t>
  </si>
  <si>
    <t xml:space="preserve">pe = </t>
  </si>
  <si>
    <t>0.81 – 0.99</t>
  </si>
  <si>
    <t>Near perfect agreement</t>
  </si>
  <si>
    <t>Titles and abstracts</t>
  </si>
  <si>
    <t>Total needed:</t>
  </si>
  <si>
    <t xml:space="preserve">K = </t>
  </si>
  <si>
    <t>CI (95%) =</t>
  </si>
  <si>
    <t>CI (99%) =</t>
  </si>
  <si>
    <t>Read in full</t>
  </si>
  <si>
    <t>Ancestral combined</t>
  </si>
  <si>
    <t>Journal</t>
  </si>
  <si>
    <t>BM</t>
  </si>
  <si>
    <t>BD</t>
  </si>
  <si>
    <t>BB</t>
  </si>
  <si>
    <t>ETC</t>
  </si>
  <si>
    <t>JABA</t>
  </si>
  <si>
    <t>JBE</t>
  </si>
  <si>
    <t>JPBI</t>
  </si>
  <si>
    <t>PSF</t>
  </si>
  <si>
    <t>Agree include</t>
  </si>
  <si>
    <t>Agree exclude</t>
  </si>
  <si>
    <t>SUM</t>
  </si>
  <si>
    <t>Looking for</t>
  </si>
  <si>
    <t>Hand search</t>
  </si>
  <si>
    <t>QI</t>
  </si>
  <si>
    <t>(total articles)</t>
  </si>
  <si>
    <t>Total Rated Articles</t>
  </si>
  <si>
    <t>% AGREEMENT</t>
  </si>
  <si>
    <t>TOTAL FALSE</t>
  </si>
  <si>
    <t>TOTAL TRUE</t>
  </si>
  <si>
    <t>As</t>
  </si>
  <si>
    <t>1s</t>
  </si>
  <si>
    <t>A</t>
  </si>
  <si>
    <t>Abstract</t>
  </si>
  <si>
    <t>Title</t>
  </si>
  <si>
    <t>No.</t>
  </si>
  <si>
    <t>Decision</t>
  </si>
  <si>
    <t>Primary/Secondary
Agreement?</t>
  </si>
  <si>
    <t>Keep?
0=no
1=yes
A=alt</t>
  </si>
  <si>
    <t>Year</t>
  </si>
  <si>
    <t>Author</t>
  </si>
  <si>
    <t>Reason for excluding</t>
  </si>
  <si>
    <t>Number of disagreements</t>
  </si>
  <si>
    <t>Number of agreements to exclude</t>
  </si>
  <si>
    <t>Number of agreements to include</t>
  </si>
  <si>
    <t>Authors &amp; Years</t>
  </si>
  <si>
    <t>Comments</t>
  </si>
  <si>
    <t>Pages</t>
  </si>
  <si>
    <t>Issue</t>
  </si>
  <si>
    <t>Volume</t>
  </si>
  <si>
    <t>Authors</t>
  </si>
  <si>
    <t>Contact correspondence author and journal editors of the final included articles to ask about any recent or in press studies</t>
  </si>
  <si>
    <t>Ancestral search</t>
  </si>
  <si>
    <t>Read full articles</t>
  </si>
  <si>
    <t>Determine search terms including Boolean operators</t>
  </si>
  <si>
    <t>Determine databases to eSearch</t>
  </si>
  <si>
    <t>“Fleiss's Kappa was calculated to determine the interrater agreement between raters. Statistical analyses were conducted using Package “irr” (Gamer, Lemon, Fellows, &amp; Singh, 2012) in R (R Core Team, 2012). Kappa values are characterized as follows: values &lt;.40 are considered poor agreement, values between .40 and .75 are considered fair to good agreement, and values &gt;=.75 are considered excellent agreement (Fleiss, 1981)” (p. 58-59).</t>
  </si>
  <si>
    <t>Determine quality indicators to use and coding scheme (e.g., binary)</t>
  </si>
  <si>
    <t>Determine inclusion criteria</t>
  </si>
  <si>
    <t>eSearch</t>
  </si>
  <si>
    <t>Systematic Literature Review Steps</t>
  </si>
  <si>
    <t>Mark each article with a “1” if it appears to meet all of the following criteria.</t>
  </si>
  <si>
    <t>Mark as “0” if the study did not meet all criteria below, and indicate which criterion/criteria it did not meet.</t>
  </si>
  <si>
    <t>(teacher OR instructor) AND ((effective OR specific OR descriptive) NEAR/2 praise)</t>
  </si>
  <si>
    <t>(teacher OR instructor) AND (effective OR specific OR descriptive) AND praise</t>
  </si>
  <si>
    <t>Search settings</t>
  </si>
  <si>
    <t>Advanced search; in Anywhere; Peer reviewed; Scholarly journal, article, English; Oldest first, 100 per page</t>
  </si>
  <si>
    <t>Advanced; Boolean/Phrase; Scholarly peer reviewed journals; Article, English</t>
  </si>
  <si>
    <t>Final search terms replicated</t>
  </si>
  <si>
    <t>Search step, partial step, reliability step, training step completed</t>
  </si>
  <si>
    <t>ProQuest: ERIC, PsycARTICLES, PsycINFO, Research Library</t>
  </si>
  <si>
    <t>EBSCOhost: Academic Search Complete</t>
  </si>
  <si>
    <t>Boolean search terms tested</t>
  </si>
  <si>
    <t>EBSCOhost advanced search and export tips</t>
  </si>
  <si>
    <t>EBSCOhost basic search and export tips</t>
  </si>
  <si>
    <t>Tutorials on APA databases (e.g., PsycINFO on EBSCOhost and ProQuest)</t>
  </si>
  <si>
    <t>Quick reference search guides from APA for PsycINFO and EBSCOhost</t>
  </si>
  <si>
    <t>ProQuest search tips (use dropdown tab menu for basic and advanced tips)</t>
  </si>
  <si>
    <t>Known articles (tested search terms must capture these)</t>
  </si>
  <si>
    <t>Resources:</t>
  </si>
  <si>
    <t>Ancestral titles</t>
  </si>
  <si>
    <t>Ancestral abstracts</t>
  </si>
  <si>
    <t>Ancestral read in full</t>
  </si>
  <si>
    <t>CEC (2014) QI coding overall</t>
  </si>
  <si>
    <t>CEC (2014) QI coding results</t>
  </si>
  <si>
    <t>Hand search results</t>
  </si>
  <si>
    <t xml:space="preserve">κ = </t>
  </si>
  <si>
    <t>SE(κ) =</t>
  </si>
  <si>
    <t>κ − 1.96 × SE(κ)  to  κ + 1.96 × SE(κ)</t>
  </si>
  <si>
    <t>For interrater agreement (IRA) of not more than two raters (R1 and R2); more robust, takes into account possibility of chance agreement.</t>
  </si>
  <si>
    <t>Cohen's kappa coefficient (κ)</t>
  </si>
  <si>
    <t>Confidence interval (CI) formula:</t>
  </si>
  <si>
    <t>Agreement</t>
  </si>
  <si>
    <t>No. agree</t>
  </si>
  <si>
    <t>0 = disagreement, 1 = agreement</t>
  </si>
  <si>
    <t>to exclude</t>
  </si>
  <si>
    <t>Key to color coding relevant references:</t>
  </si>
  <si>
    <t>Red</t>
  </si>
  <si>
    <t>= duplicate finding, no need to read abstract or full article</t>
  </si>
  <si>
    <t>Green</t>
  </si>
  <si>
    <t>= already included in eSearch, no need to read abstract or full article</t>
  </si>
  <si>
    <t>Concluded:</t>
  </si>
  <si>
    <t>No. Rated Articles</t>
  </si>
  <si>
    <t>Purple</t>
  </si>
  <si>
    <t>= one rater included but other rater did not</t>
  </si>
  <si>
    <t>IRA % for ancestral search titles</t>
  </si>
  <si>
    <t>xx/xx/xx</t>
  </si>
  <si>
    <t>Black</t>
  </si>
  <si>
    <t>= unique reference to transfer to below list and pull abstract to read</t>
  </si>
  <si>
    <t>Hard paste:</t>
  </si>
  <si>
    <r>
      <t xml:space="preserve">Authors (YYYY). Title. </t>
    </r>
    <r>
      <rPr>
        <i/>
        <sz val="12"/>
        <color theme="1"/>
        <rFont val="Calibri"/>
        <family val="2"/>
        <scheme val="minor"/>
      </rPr>
      <t>Journal, volume</t>
    </r>
    <r>
      <rPr>
        <sz val="12"/>
        <color theme="1"/>
        <rFont val="Calibri"/>
        <family val="2"/>
        <scheme val="minor"/>
      </rPr>
      <t>, pages. doi:</t>
    </r>
  </si>
  <si>
    <t>Abstract text.</t>
  </si>
  <si>
    <t>Full reference</t>
  </si>
  <si>
    <t>Hard paste values date:</t>
  </si>
  <si>
    <r>
      <t xml:space="preserve">Move all "1" articles to </t>
    </r>
    <r>
      <rPr>
        <i/>
        <sz val="12"/>
        <color theme="1"/>
        <rFont val="Calibri"/>
        <family val="2"/>
        <scheme val="minor"/>
      </rPr>
      <t>Read in Full</t>
    </r>
    <r>
      <rPr>
        <sz val="12"/>
        <color theme="1"/>
        <rFont val="Calibri"/>
        <family val="2"/>
        <scheme val="minor"/>
      </rPr>
      <t xml:space="preserve"> tab.</t>
    </r>
  </si>
  <si>
    <r>
      <t xml:space="preserve">Move all "A" articles to </t>
    </r>
    <r>
      <rPr>
        <i/>
        <sz val="12"/>
        <color theme="1"/>
        <rFont val="Calibri"/>
        <family val="2"/>
        <scheme val="minor"/>
      </rPr>
      <t>"A" Articles</t>
    </r>
    <r>
      <rPr>
        <sz val="12"/>
        <color theme="1"/>
        <rFont val="Calibri"/>
        <family val="2"/>
        <scheme val="minor"/>
      </rPr>
      <t xml:space="preserve"> tab.</t>
    </r>
  </si>
  <si>
    <r>
      <rPr>
        <i/>
        <sz val="12"/>
        <color theme="1"/>
        <rFont val="Calibri"/>
        <family val="2"/>
        <scheme val="minor"/>
      </rPr>
      <t xml:space="preserve">   Tip.</t>
    </r>
    <r>
      <rPr>
        <sz val="12"/>
        <color theme="1"/>
        <rFont val="Calibri"/>
        <family val="2"/>
        <scheme val="minor"/>
      </rPr>
      <t xml:space="preserve">  Use the </t>
    </r>
    <r>
      <rPr>
        <i/>
        <sz val="12"/>
        <color theme="1"/>
        <rFont val="Calibri"/>
        <family val="2"/>
        <scheme val="minor"/>
      </rPr>
      <t>Text to Columns</t>
    </r>
    <r>
      <rPr>
        <sz val="12"/>
        <color theme="1"/>
        <rFont val="Calibri"/>
        <family val="2"/>
        <scheme val="minor"/>
      </rPr>
      <t xml:space="preserve"> feature to split full references into author, year, title, journal, etc. columns.</t>
    </r>
  </si>
  <si>
    <r>
      <t xml:space="preserve">Move all "1" articles to </t>
    </r>
    <r>
      <rPr>
        <i/>
        <sz val="12"/>
        <color theme="1"/>
        <rFont val="Calibri"/>
        <family val="2"/>
        <scheme val="minor"/>
      </rPr>
      <t>Ancestral Titles</t>
    </r>
    <r>
      <rPr>
        <sz val="12"/>
        <color theme="1"/>
        <rFont val="Calibri"/>
        <family val="2"/>
        <scheme val="minor"/>
      </rPr>
      <t xml:space="preserve"> and </t>
    </r>
    <r>
      <rPr>
        <i/>
        <sz val="12"/>
        <color theme="1"/>
        <rFont val="Calibri"/>
        <family val="2"/>
        <scheme val="minor"/>
      </rPr>
      <t>Search Results</t>
    </r>
    <r>
      <rPr>
        <sz val="12"/>
        <color theme="1"/>
        <rFont val="Calibri"/>
        <family val="2"/>
        <scheme val="minor"/>
      </rPr>
      <t xml:space="preserve"> tabs.</t>
    </r>
  </si>
  <si>
    <t>doi</t>
  </si>
  <si>
    <t>When adding extra rows above to accommodate large search results, copy formulas</t>
  </si>
  <si>
    <t>in columns F-G to the new rows in columns F-G.  Also check formulas for total true</t>
  </si>
  <si>
    <t>and total false continue to capture all rows.</t>
  </si>
  <si>
    <t>The "(total articles)" cell counts how many articles appear in column A.  Be sure to</t>
  </si>
  <si>
    <t>delete any unused rows or clear contents in column A for unused rows.</t>
  </si>
  <si>
    <t>No. of unique journals for included "1"s:</t>
  </si>
  <si>
    <t>No. of titles</t>
  </si>
  <si>
    <t>No. of references</t>
  </si>
  <si>
    <r>
      <t xml:space="preserve">Move all unique references to </t>
    </r>
    <r>
      <rPr>
        <i/>
        <sz val="12"/>
        <color theme="1"/>
        <rFont val="Calibri"/>
        <family val="2"/>
        <scheme val="minor"/>
      </rPr>
      <t>Ancestral Abstracts</t>
    </r>
    <r>
      <rPr>
        <sz val="12"/>
        <color theme="1"/>
        <rFont val="Calibri"/>
        <family val="2"/>
        <scheme val="minor"/>
      </rPr>
      <t xml:space="preserve"> tab.</t>
    </r>
  </si>
  <si>
    <t>↓ Enter a dash "-" in the first column if the article has no relevant references.</t>
  </si>
  <si>
    <t>When adding extra rows above to accommodate large ancestral search results, copy</t>
  </si>
  <si>
    <t>formulas in columns F-G to the new rows in columns F-G.  Also check formulas for total true</t>
  </si>
  <si>
    <r>
      <t xml:space="preserve">Move all "1" articles to Ancestral </t>
    </r>
    <r>
      <rPr>
        <i/>
        <sz val="12"/>
        <color theme="1"/>
        <rFont val="Calibri"/>
        <family val="2"/>
        <scheme val="minor"/>
      </rPr>
      <t>Read in Full</t>
    </r>
    <r>
      <rPr>
        <sz val="12"/>
        <color theme="1"/>
        <rFont val="Calibri"/>
        <family val="2"/>
        <scheme val="minor"/>
      </rPr>
      <t xml:space="preserve"> tab.</t>
    </r>
  </si>
  <si>
    <r>
      <t xml:space="preserve">Move all "1" articles to </t>
    </r>
    <r>
      <rPr>
        <i/>
        <sz val="12"/>
        <color theme="1"/>
        <rFont val="Calibri"/>
        <family val="2"/>
        <scheme val="minor"/>
      </rPr>
      <t>Search Results</t>
    </r>
    <r>
      <rPr>
        <sz val="12"/>
        <color theme="1"/>
        <rFont val="Calibri"/>
        <family val="2"/>
        <scheme val="minor"/>
      </rPr>
      <t xml:space="preserve"> tab.</t>
    </r>
  </si>
  <si>
    <t xml:space="preserve">No. of "A" = </t>
  </si>
  <si>
    <t>Journals with two or more articles</t>
  </si>
  <si>
    <t>No. of</t>
  </si>
  <si>
    <t>articles</t>
  </si>
  <si>
    <t>Unique journal list</t>
  </si>
  <si>
    <t>Current year</t>
  </si>
  <si>
    <t>Year of earliest included article</t>
  </si>
  <si>
    <t>No. of years to hand search</t>
  </si>
  <si>
    <t>No. of journals (all)</t>
  </si>
  <si>
    <t>Approximate no. of issues</t>
  </si>
  <si>
    <t>Hours needed per rater for hand search</t>
  </si>
  <si>
    <t>No. of journals (2 or more articles)</t>
  </si>
  <si>
    <r>
      <rPr>
        <i/>
        <sz val="12"/>
        <color theme="1"/>
        <rFont val="Calibri"/>
        <family val="2"/>
        <scheme val="minor"/>
      </rPr>
      <t xml:space="preserve">   Tip.</t>
    </r>
    <r>
      <rPr>
        <sz val="12"/>
        <color theme="1"/>
        <rFont val="Calibri"/>
        <family val="2"/>
        <scheme val="minor"/>
      </rPr>
      <t xml:space="preserve">  Use </t>
    </r>
    <r>
      <rPr>
        <i/>
        <sz val="12"/>
        <color theme="1"/>
        <rFont val="Calibri"/>
        <family val="2"/>
        <scheme val="minor"/>
      </rPr>
      <t>Paste Values</t>
    </r>
    <r>
      <rPr>
        <sz val="12"/>
        <color theme="1"/>
        <rFont val="Calibri"/>
        <family val="2"/>
        <scheme val="minor"/>
      </rPr>
      <t xml:space="preserve"> when copying anything to a new location. This will preserve any formulas, formatting, or conditional formatting in the destination cells.</t>
    </r>
  </si>
  <si>
    <r>
      <rPr>
        <i/>
        <sz val="12"/>
        <color theme="1"/>
        <rFont val="Calibri"/>
        <family val="2"/>
        <scheme val="minor"/>
      </rPr>
      <t xml:space="preserve">   Tip.</t>
    </r>
    <r>
      <rPr>
        <sz val="12"/>
        <color theme="1"/>
        <rFont val="Calibri"/>
        <family val="2"/>
        <scheme val="minor"/>
      </rPr>
      <t xml:space="preserve">  Use the </t>
    </r>
    <r>
      <rPr>
        <i/>
        <sz val="12"/>
        <color theme="1"/>
        <rFont val="Calibri"/>
        <family val="2"/>
        <scheme val="minor"/>
      </rPr>
      <t>Text to Columns</t>
    </r>
    <r>
      <rPr>
        <sz val="12"/>
        <color theme="1"/>
        <rFont val="Calibri"/>
        <family val="2"/>
        <scheme val="minor"/>
      </rPr>
      <t xml:space="preserve"> feature to split full references into author, year, title, journal, etc. columns on the </t>
    </r>
    <r>
      <rPr>
        <i/>
        <sz val="12"/>
        <color theme="1"/>
        <rFont val="Calibri"/>
        <family val="2"/>
        <scheme val="minor"/>
      </rPr>
      <t>Read in Full</t>
    </r>
    <r>
      <rPr>
        <sz val="12"/>
        <color theme="1"/>
        <rFont val="Calibri"/>
        <family val="2"/>
        <scheme val="minor"/>
      </rPr>
      <t xml:space="preserve"> tabs.</t>
    </r>
  </si>
  <si>
    <t>Editor email</t>
  </si>
  <si>
    <t>Editor greeting</t>
  </si>
  <si>
    <t>Editor subject</t>
  </si>
  <si>
    <t>Editor text</t>
  </si>
  <si>
    <t>Editor notes</t>
  </si>
  <si>
    <t>Editor response</t>
  </si>
  <si>
    <t>Corresponding author full name</t>
  </si>
  <si>
    <t>Author greeting</t>
  </si>
  <si>
    <t>Author email</t>
  </si>
  <si>
    <t>Author subject</t>
  </si>
  <si>
    <t>Author text</t>
  </si>
  <si>
    <t>Author response</t>
  </si>
  <si>
    <t>Author notes</t>
  </si>
  <si>
    <t>Editor thank you email reply</t>
  </si>
  <si>
    <t>Author thank you email reply</t>
  </si>
  <si>
    <t>Example article title</t>
  </si>
  <si>
    <t>Common, E. A.</t>
  </si>
  <si>
    <t>Example Journal</t>
  </si>
  <si>
    <t>156-171</t>
  </si>
  <si>
    <r>
      <t xml:space="preserve">Common, E. A. (2020) Example article. </t>
    </r>
    <r>
      <rPr>
        <i/>
        <sz val="12"/>
        <color theme="1"/>
        <rFont val="Calibri"/>
        <family val="2"/>
        <scheme val="minor"/>
      </rPr>
      <t>Example Journal, 24</t>
    </r>
    <r>
      <rPr>
        <sz val="12"/>
        <color theme="1"/>
        <rFont val="Calibri"/>
        <family val="2"/>
        <scheme val="minor"/>
      </rPr>
      <t>(1), 156-171. doi:</t>
    </r>
  </si>
  <si>
    <t>Dr. Lane</t>
  </si>
  <si>
    <t>kathleen.lane@ku.edu</t>
  </si>
  <si>
    <t>[Topic] literature review: Recent or in-press article inquiry</t>
  </si>
  <si>
    <t>Thank you, Dr. Lane.  We appreciate you checking and the quick reply!
Sincerely,
David</t>
  </si>
  <si>
    <t>Eric Alan Common</t>
  </si>
  <si>
    <t>Dr. Common</t>
  </si>
  <si>
    <t>ecommon@umflint.edu</t>
  </si>
  <si>
    <t>Dear Dr. Common,
[Include a pleasant, meaningful greeting].  My name is David Royer, and along with Drs. __________ and __________ am working on a [topic] literature review focusing on [population] in [setting].  We identified the article below you authored as meeting our inclusion criteria and are inquiring if you or your coauthors might have any recently published or in-press articles on [topic] our systematic search might not have captured.  If any articles come to mind, would you be willing to share them for possible inclusion in our review?  [Include a pleasant, meaningful closure; e.g., No doubt getting the academic year started is an extremely busy endeavor right now, so we genuinely appreciate your time as you consider this request.]
Sincerely,
David
Reference:
(only include 1 per email)</t>
  </si>
  <si>
    <t>Dear Dr. Lane,
[Include a pleasant, meaningful greeting].  My name is David Royer, and along with Drs. __________ and __________ am working on a [topic] literature review focusing on [population] in [setting].  We have identified the article below from your journal as meeting our inclusion criteria and are inquiring if you, as editor, might know of any recently published or in-press articles on [topic] our systematic search might not have captured.  If any articles come to mind, would you be willing to share them for possible inclusion in our review?
[Include a pleasant, meaningful closure; e.g., Thank you, we appreciate you taking the time to consider this request.]
Sincerely,
David
Reference:
(only include 1 per email)</t>
  </si>
  <si>
    <t>Yes. No new articles identified.</t>
  </si>
  <si>
    <t>Yes. No new articles identified. Wrote, "We certainly would be interested in such a review."</t>
  </si>
  <si>
    <t xml:space="preserve">Thank you, Dr. Common.  We appreciate you checking and the quick reply!
Sincerely,
David
</t>
  </si>
  <si>
    <t>Initial email sent mm/dd/yy.</t>
  </si>
  <si>
    <t>[topic] Inclusion Criteria</t>
  </si>
  <si>
    <t>Mark as “A” to indicate it is an alternate article of relevance or possible good background article for citing.</t>
  </si>
  <si>
    <r>
      <t>A.</t>
    </r>
    <r>
      <rPr>
        <sz val="7"/>
        <color theme="1"/>
        <rFont val="Times New Roman"/>
        <family val="1"/>
      </rPr>
      <t xml:space="preserve">   </t>
    </r>
    <r>
      <rPr>
        <sz val="12"/>
        <color theme="1"/>
        <rFont val="Times New Roman"/>
        <family val="1"/>
      </rPr>
      <t>Independent variable was X, defined as X.</t>
    </r>
  </si>
  <si>
    <r>
      <t>B.</t>
    </r>
    <r>
      <rPr>
        <sz val="7"/>
        <color theme="1"/>
        <rFont val="Times New Roman"/>
        <family val="1"/>
      </rPr>
      <t xml:space="preserve">    </t>
    </r>
    <r>
      <rPr>
        <sz val="12"/>
        <color theme="1"/>
        <rFont val="Times New Roman"/>
        <family val="1"/>
      </rPr>
      <t>Dependent variables included Y.</t>
    </r>
  </si>
  <si>
    <t>D.  Intervention took place in a traditional school setting, including university sponsored labratory schools (non-clincial) and alternative schools for students with severe behavior when part of a public school district.  Studies conducted in residential treatment centers, home settings, or clinics resembling classroom settings were excluded along with those using discrete trial training, as they were highly controlled settings, varying substantially from traditional school settings.</t>
  </si>
  <si>
    <r>
      <t>E.</t>
    </r>
    <r>
      <rPr>
        <sz val="7"/>
        <color theme="1"/>
        <rFont val="Times New Roman"/>
        <family val="1"/>
      </rPr>
      <t xml:space="preserve">   </t>
    </r>
    <r>
      <rPr>
        <sz val="12"/>
        <color theme="1"/>
        <rFont val="Times New Roman"/>
        <family val="1"/>
      </rPr>
      <t>Study followed an experimental design: single subject or group.  For any non-experimental study (e.g., case study, descriptive study), mark as “A” to indicate it is an alternate article of relevance or possible good background article for citing.</t>
    </r>
  </si>
  <si>
    <t>G.  Unpublished theses and dissertations were included when…</t>
  </si>
  <si>
    <r>
      <t xml:space="preserve">Sreckovic, M.A., Common, E.A., Knowles, M.M., &amp; Lane, K.L. (2014). A review of self-regulated strategy development for writing for students with EBD. </t>
    </r>
    <r>
      <rPr>
        <i/>
        <sz val="12"/>
        <color theme="1"/>
        <rFont val="Calibri"/>
        <family val="2"/>
        <scheme val="minor"/>
      </rPr>
      <t>Behavioral Disorders, 39</t>
    </r>
    <r>
      <rPr>
        <sz val="10"/>
        <rFont val="Arial"/>
        <family val="2"/>
      </rPr>
      <t xml:space="preserve">(2), 56-77. </t>
    </r>
  </si>
  <si>
    <t>Read titles and abstracts (IRA ≥ 85%.  Goal is ≥ 90% or higher, but nothing lower than 85%)</t>
  </si>
  <si>
    <t>Search each article's introduction, discussion, and references, as well as other reviews of the strategy/intervention that were coded "A" and not included.</t>
  </si>
  <si>
    <t>…all journals included articles appeared in, starting with the year the first article was published (or 1982 when treatment integrity 'came on the scene,' or other justifiable start date).  If unfeasible, consider journals where 2 or more articles appeared.  Ancestral search any articles found during hand search.</t>
  </si>
  <si>
    <r>
      <t>F.</t>
    </r>
    <r>
      <rPr>
        <sz val="7"/>
        <color theme="1"/>
        <rFont val="Times New Roman"/>
        <family val="1"/>
      </rPr>
      <t xml:space="preserve">    </t>
    </r>
    <r>
      <rPr>
        <sz val="12"/>
        <color theme="1"/>
        <rFont val="Times New Roman"/>
        <family val="1"/>
      </rPr>
      <t>Article was published in a peer-reviewed journal in English between and including YYYY and YYYY.</t>
    </r>
  </si>
  <si>
    <r>
      <t>1.</t>
    </r>
    <r>
      <rPr>
        <sz val="7"/>
        <color theme="1"/>
        <rFont val="Times New Roman"/>
        <family val="1"/>
      </rPr>
      <t xml:space="preserve">     </t>
    </r>
    <r>
      <rPr>
        <sz val="12"/>
        <color theme="1"/>
        <rFont val="Times New Roman"/>
        <family val="1"/>
      </rPr>
      <t>Example 1</t>
    </r>
  </si>
  <si>
    <r>
      <t>2.</t>
    </r>
    <r>
      <rPr>
        <sz val="7"/>
        <color theme="1"/>
        <rFont val="Times New Roman"/>
        <family val="1"/>
      </rPr>
      <t xml:space="preserve">     </t>
    </r>
    <r>
      <rPr>
        <sz val="12"/>
        <color theme="1"/>
        <rFont val="Times New Roman"/>
        <family val="1"/>
      </rPr>
      <t>Example 2</t>
    </r>
  </si>
  <si>
    <r>
      <t>3.</t>
    </r>
    <r>
      <rPr>
        <sz val="7"/>
        <color theme="1"/>
        <rFont val="Times New Roman"/>
        <family val="1"/>
      </rPr>
      <t xml:space="preserve">     </t>
    </r>
    <r>
      <rPr>
        <sz val="12"/>
        <color theme="1"/>
        <rFont val="Times New Roman"/>
        <family val="1"/>
      </rPr>
      <t>Example 3</t>
    </r>
  </si>
  <si>
    <r>
      <t>C.</t>
    </r>
    <r>
      <rPr>
        <sz val="7"/>
        <color theme="1"/>
        <rFont val="Times New Roman"/>
        <family val="1"/>
      </rPr>
      <t xml:space="preserve">    </t>
    </r>
    <r>
      <rPr>
        <sz val="12"/>
        <color theme="1"/>
        <rFont val="Times New Roman"/>
        <family val="1"/>
      </rPr>
      <t>Participants were school-age youth from grades preK-12.</t>
    </r>
  </si>
  <si>
    <t>Expert nomination</t>
  </si>
  <si>
    <t>Ancestral search any included studies from hand search and expert nomination steps.</t>
  </si>
  <si>
    <r>
      <t xml:space="preserve">Use </t>
    </r>
    <r>
      <rPr>
        <i/>
        <sz val="12"/>
        <color theme="1"/>
        <rFont val="Calibri"/>
        <family val="2"/>
        <scheme val="minor"/>
      </rPr>
      <t>Paste Values</t>
    </r>
    <r>
      <rPr>
        <sz val="12"/>
        <color theme="1"/>
        <rFont val="Calibri"/>
        <family val="2"/>
        <scheme val="minor"/>
      </rPr>
      <t xml:space="preserve"> when copying anything to a new location. This will preserve any formulas, formatting, or conditional formatting in the destination cells.</t>
    </r>
  </si>
  <si>
    <t>Tips</t>
  </si>
  <si>
    <t>Include any articles from hand search results here too, in addition to electronic and ancestral search read in full steps (and expert nominations later).</t>
  </si>
  <si>
    <r>
      <t xml:space="preserve">Unique list of articles to pull abstracts to read in </t>
    </r>
    <r>
      <rPr>
        <b/>
        <i/>
        <sz val="12"/>
        <color theme="1"/>
        <rFont val="Calibri"/>
        <family val="2"/>
        <scheme val="minor"/>
      </rPr>
      <t xml:space="preserve">Ancestral Abstracts </t>
    </r>
    <r>
      <rPr>
        <b/>
        <sz val="12"/>
        <color theme="1"/>
        <rFont val="Calibri"/>
        <family val="2"/>
        <scheme val="minor"/>
      </rPr>
      <t>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</si>
</sst>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36">
    <font>
      <sz val="12"/>
      <color theme="1"/>
      <name val="Calibri"/>
      <family val="2"/>
      <scheme val="minor"/>
    </font>
    <font>
      <sz val="12"/>
      <color theme="1"/>
      <name val="Calibri"/>
      <family val="2"/>
      <scheme val="minor"/>
    </font>
    <font>
      <b/>
      <sz val="15"/>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2"/>
      <name val="Calibri"/>
      <family val="2"/>
      <scheme val="minor"/>
    </font>
    <font>
      <i/>
      <sz val="12"/>
      <color theme="1"/>
      <name val="Calibri"/>
      <family val="2"/>
      <scheme val="minor"/>
    </font>
    <font>
      <i/>
      <sz val="11"/>
      <color theme="1"/>
      <name val="Calibri"/>
      <family val="2"/>
      <scheme val="minor"/>
    </font>
    <font>
      <b/>
      <sz val="12"/>
      <color theme="0"/>
      <name val="Calibri"/>
      <family val="2"/>
      <scheme val="minor"/>
    </font>
    <font>
      <i/>
      <sz val="12"/>
      <color rgb="FF7F7F7F"/>
      <name val="Calibri"/>
      <family val="2"/>
      <scheme val="minor"/>
    </font>
    <font>
      <b/>
      <sz val="9"/>
      <color rgb="FF000000"/>
      <name val="Calibri"/>
      <family val="2"/>
    </font>
    <font>
      <sz val="9"/>
      <color rgb="FF000000"/>
      <name val="Calibri"/>
      <family val="2"/>
    </font>
    <font>
      <b/>
      <sz val="12"/>
      <name val="Calibri"/>
      <family val="2"/>
      <scheme val="minor"/>
    </font>
    <font>
      <sz val="12"/>
      <color theme="0" tint="-0.249977111117893"/>
      <name val="Calibri"/>
      <family val="2"/>
      <scheme val="minor"/>
    </font>
    <font>
      <sz val="12"/>
      <color rgb="FF000000"/>
      <name val="Calibri"/>
      <family val="2"/>
      <scheme val="minor"/>
    </font>
    <font>
      <sz val="12"/>
      <color theme="1"/>
      <name val="Times New Roman"/>
      <family val="1"/>
    </font>
    <font>
      <b/>
      <sz val="12"/>
      <color theme="4"/>
      <name val="Times New Roman"/>
      <family val="1"/>
    </font>
    <font>
      <b/>
      <sz val="12"/>
      <color theme="4"/>
      <name val="Calibri"/>
      <family val="2"/>
      <scheme val="minor"/>
    </font>
    <font>
      <i/>
      <sz val="12"/>
      <color theme="1"/>
      <name val="Times New Roman"/>
      <family val="1"/>
    </font>
    <font>
      <sz val="26"/>
      <color theme="0"/>
      <name val="Calibri"/>
      <family val="2"/>
      <scheme val="minor"/>
    </font>
    <font>
      <sz val="7"/>
      <color theme="1"/>
      <name val="Times New Roman"/>
      <family val="1"/>
    </font>
    <font>
      <u/>
      <sz val="12"/>
      <color theme="10"/>
      <name val="Calibri"/>
      <family val="2"/>
      <scheme val="minor"/>
    </font>
    <font>
      <b/>
      <sz val="12"/>
      <color theme="0" tint="-0.249977111117893"/>
      <name val="Calibri"/>
      <family val="2"/>
      <scheme val="minor"/>
    </font>
    <font>
      <sz val="10"/>
      <color rgb="FF000000"/>
      <name val="Tahoma"/>
      <family val="2"/>
    </font>
    <font>
      <b/>
      <sz val="10"/>
      <color rgb="FF000000"/>
      <name val="Tahoma"/>
      <family val="2"/>
    </font>
    <font>
      <sz val="10"/>
      <color rgb="FF000000"/>
      <name val="Calibri"/>
      <family val="2"/>
    </font>
    <font>
      <b/>
      <sz val="12"/>
      <color rgb="FFFF0000"/>
      <name val="Calibri"/>
      <family val="2"/>
      <scheme val="minor"/>
    </font>
    <font>
      <sz val="12"/>
      <color theme="9"/>
      <name val="Calibri"/>
      <family val="2"/>
      <scheme val="minor"/>
    </font>
    <font>
      <sz val="12"/>
      <color rgb="FF7030A0"/>
      <name val="Calibri"/>
      <family val="2"/>
      <scheme val="minor"/>
    </font>
    <font>
      <sz val="10"/>
      <color rgb="FF000000"/>
      <name val="Calibri"/>
      <family val="2"/>
      <scheme val="minor"/>
    </font>
    <font>
      <sz val="10"/>
      <name val="Arial"/>
      <family val="2"/>
    </font>
    <font>
      <b/>
      <i/>
      <sz val="12"/>
      <color theme="1"/>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theme="4"/>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D1C2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rgb="FF7030A0"/>
        <bgColor indexed="64"/>
      </patternFill>
    </fill>
    <fill>
      <patternFill patternType="solid">
        <fgColor theme="9" tint="-0.499984740745262"/>
        <bgColor indexed="64"/>
      </patternFill>
    </fill>
  </fills>
  <borders count="25">
    <border>
      <left/>
      <right/>
      <top/>
      <bottom/>
      <diagonal/>
    </border>
    <border>
      <left/>
      <right/>
      <top/>
      <bottom style="thick">
        <color theme="4"/>
      </bottom>
      <diagonal/>
    </border>
    <border>
      <left/>
      <right/>
      <top/>
      <bottom style="medium">
        <color theme="4" tint="0.3999755851924192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ck">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ck">
        <color auto="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0" applyNumberFormat="0" applyBorder="0" applyAlignment="0" applyProtection="0"/>
    <xf numFmtId="0" fontId="5" fillId="3" borderId="0" applyNumberFormat="0" applyBorder="0" applyAlignment="0" applyProtection="0"/>
    <xf numFmtId="0" fontId="13" fillId="0" borderId="0" applyNumberFormat="0" applyFill="0" applyBorder="0" applyAlignment="0" applyProtection="0"/>
    <xf numFmtId="0" fontId="9" fillId="0" borderId="0">
      <alignment horizontal="fill"/>
    </xf>
    <xf numFmtId="0" fontId="3" fillId="0" borderId="0" applyNumberFormat="0" applyFill="0" applyBorder="0" applyAlignment="0" applyProtection="0"/>
    <xf numFmtId="0" fontId="25" fillId="0" borderId="0" applyNumberFormat="0" applyFill="0" applyBorder="0" applyAlignment="0" applyProtection="0"/>
  </cellStyleXfs>
  <cellXfs count="238">
    <xf numFmtId="0" fontId="0" fillId="0" borderId="0" xfId="0"/>
    <xf numFmtId="164" fontId="2" fillId="0" borderId="1" xfId="2" applyNumberFormat="1"/>
    <xf numFmtId="0" fontId="2" fillId="0" borderId="1" xfId="2"/>
    <xf numFmtId="0" fontId="2" fillId="0" borderId="1" xfId="2" applyFill="1"/>
    <xf numFmtId="164" fontId="0" fillId="0" borderId="0" xfId="0" applyNumberFormat="1"/>
    <xf numFmtId="164" fontId="6" fillId="0" borderId="0" xfId="0" applyNumberFormat="1" applyFont="1"/>
    <xf numFmtId="0" fontId="9" fillId="0" borderId="0" xfId="0" applyFont="1"/>
    <xf numFmtId="14" fontId="0" fillId="0" borderId="0" xfId="0" applyNumberFormat="1"/>
    <xf numFmtId="0" fontId="7" fillId="0" borderId="0" xfId="0" applyFont="1"/>
    <xf numFmtId="0" fontId="9" fillId="0" borderId="3" xfId="0" applyFont="1" applyBorder="1"/>
    <xf numFmtId="0" fontId="4" fillId="2" borderId="0" xfId="4"/>
    <xf numFmtId="0" fontId="0" fillId="0" borderId="0" xfId="0" applyFont="1"/>
    <xf numFmtId="0" fontId="5" fillId="3" borderId="0" xfId="5"/>
    <xf numFmtId="0" fontId="0" fillId="0" borderId="0" xfId="0" applyAlignment="1">
      <alignment horizontal="right"/>
    </xf>
    <xf numFmtId="0" fontId="0" fillId="0" borderId="3" xfId="0" applyBorder="1"/>
    <xf numFmtId="0" fontId="0" fillId="0" borderId="0" xfId="0" applyAlignment="1">
      <alignment horizontal="center"/>
    </xf>
    <xf numFmtId="0" fontId="0" fillId="6" borderId="4" xfId="0" applyFill="1" applyBorder="1"/>
    <xf numFmtId="165" fontId="0" fillId="0" borderId="0" xfId="0" applyNumberFormat="1"/>
    <xf numFmtId="0" fontId="0" fillId="0" borderId="0" xfId="0" applyAlignment="1">
      <alignment horizontal="left"/>
    </xf>
    <xf numFmtId="0" fontId="7" fillId="0" borderId="0" xfId="0" applyFont="1" applyAlignment="1">
      <alignment horizontal="right"/>
    </xf>
    <xf numFmtId="2" fontId="7" fillId="0" borderId="0" xfId="0" applyNumberFormat="1" applyFont="1"/>
    <xf numFmtId="165" fontId="7" fillId="0" borderId="0" xfId="0" applyNumberFormat="1" applyFont="1"/>
    <xf numFmtId="0" fontId="1" fillId="0" borderId="0" xfId="0" applyFont="1"/>
    <xf numFmtId="0" fontId="3" fillId="0" borderId="2" xfId="3"/>
    <xf numFmtId="0" fontId="0" fillId="0" borderId="0" xfId="0" applyFill="1"/>
    <xf numFmtId="0" fontId="1" fillId="0" borderId="0" xfId="0" applyFont="1" applyAlignment="1">
      <alignment horizontal="right"/>
    </xf>
    <xf numFmtId="0" fontId="0" fillId="0" borderId="0" xfId="0" applyFont="1" applyAlignment="1">
      <alignment horizontal="right"/>
    </xf>
    <xf numFmtId="0" fontId="0" fillId="7" borderId="0" xfId="0" applyFill="1"/>
    <xf numFmtId="0" fontId="0" fillId="0" borderId="0" xfId="0" applyAlignment="1">
      <alignment horizontal="center"/>
    </xf>
    <xf numFmtId="10" fontId="0" fillId="0" borderId="0" xfId="0" applyNumberFormat="1"/>
    <xf numFmtId="0" fontId="13" fillId="0" borderId="0" xfId="6"/>
    <xf numFmtId="0" fontId="13" fillId="0" borderId="0" xfId="6" applyAlignment="1">
      <alignment horizontal="right"/>
    </xf>
    <xf numFmtId="0" fontId="0" fillId="0" borderId="0" xfId="0" applyFill="1" applyAlignment="1">
      <alignment horizontal="right"/>
    </xf>
    <xf numFmtId="0" fontId="0" fillId="0" borderId="0" xfId="0" applyFill="1" applyAlignment="1">
      <alignment horizontal="center"/>
    </xf>
    <xf numFmtId="0" fontId="9" fillId="0" borderId="0" xfId="0" applyFont="1" applyFill="1"/>
    <xf numFmtId="0" fontId="0" fillId="0" borderId="0" xfId="0" applyFill="1" applyBorder="1"/>
    <xf numFmtId="0" fontId="16" fillId="0" borderId="0" xfId="0" applyFont="1"/>
    <xf numFmtId="0" fontId="0" fillId="0" borderId="0" xfId="0" applyFill="1" applyAlignment="1">
      <alignment horizontal="center" textRotation="90"/>
    </xf>
    <xf numFmtId="0" fontId="0" fillId="0" borderId="0" xfId="0" applyFill="1" applyAlignment="1">
      <alignment horizontal="left" textRotation="90"/>
    </xf>
    <xf numFmtId="0" fontId="0" fillId="0" borderId="0" xfId="0" applyBorder="1"/>
    <xf numFmtId="0" fontId="17" fillId="0" borderId="0" xfId="0" applyFont="1"/>
    <xf numFmtId="0" fontId="0" fillId="0" borderId="0" xfId="0" applyAlignment="1">
      <alignment horizontal="right"/>
    </xf>
    <xf numFmtId="0" fontId="0" fillId="0" borderId="0" xfId="0" applyFont="1" applyFill="1"/>
    <xf numFmtId="0" fontId="6" fillId="0" borderId="0" xfId="0" applyFont="1" applyFill="1"/>
    <xf numFmtId="1" fontId="0" fillId="0" borderId="0" xfId="0" applyNumberFormat="1"/>
    <xf numFmtId="0" fontId="0" fillId="0" borderId="0" xfId="0" quotePrefix="1"/>
    <xf numFmtId="0" fontId="0" fillId="0" borderId="0" xfId="0" applyAlignment="1"/>
    <xf numFmtId="1" fontId="12" fillId="4" borderId="0" xfId="0" applyNumberFormat="1" applyFont="1" applyFill="1"/>
    <xf numFmtId="0" fontId="12" fillId="4" borderId="0" xfId="0" applyFont="1" applyFill="1"/>
    <xf numFmtId="0" fontId="0" fillId="0" borderId="0" xfId="0" applyFill="1" applyAlignment="1"/>
    <xf numFmtId="0" fontId="1" fillId="0" borderId="0" xfId="0" applyFont="1" applyProtection="1">
      <protection locked="0"/>
    </xf>
    <xf numFmtId="0" fontId="0" fillId="0" borderId="0" xfId="0" applyFill="1" applyBorder="1" applyAlignment="1"/>
    <xf numFmtId="0" fontId="18" fillId="0" borderId="0" xfId="0" applyFont="1" applyFill="1"/>
    <xf numFmtId="0" fontId="19"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xf numFmtId="0" fontId="22" fillId="0" borderId="0" xfId="0" applyFont="1" applyAlignment="1">
      <alignment horizontal="left" vertical="center" wrapText="1" indent="3"/>
    </xf>
    <xf numFmtId="0" fontId="23" fillId="8" borderId="0" xfId="0" applyFont="1" applyFill="1"/>
    <xf numFmtId="0" fontId="19" fillId="0" borderId="0" xfId="0" applyFont="1" applyAlignment="1">
      <alignment horizontal="left" vertical="center" wrapText="1" indent="3"/>
    </xf>
    <xf numFmtId="0" fontId="19" fillId="0" borderId="0" xfId="0" applyFont="1" applyAlignment="1">
      <alignment vertical="center" wrapText="1"/>
    </xf>
    <xf numFmtId="0" fontId="21" fillId="0" borderId="0" xfId="0" applyFont="1" applyAlignment="1">
      <alignment horizontal="center" vertical="top"/>
    </xf>
    <xf numFmtId="0" fontId="19" fillId="0" borderId="0" xfId="0" applyFont="1" applyAlignment="1">
      <alignment vertical="top" wrapText="1"/>
    </xf>
    <xf numFmtId="0" fontId="0" fillId="0" borderId="4" xfId="0" applyBorder="1" applyAlignment="1">
      <alignment horizontal="center"/>
    </xf>
    <xf numFmtId="0" fontId="8" fillId="8" borderId="4" xfId="0" applyFont="1" applyFill="1" applyBorder="1" applyAlignment="1">
      <alignment horizontal="center"/>
    </xf>
    <xf numFmtId="10" fontId="0" fillId="0" borderId="4" xfId="1" applyNumberFormat="1" applyFont="1" applyBorder="1" applyAlignment="1">
      <alignment horizontal="center"/>
    </xf>
    <xf numFmtId="10" fontId="0" fillId="0" borderId="0" xfId="1" applyNumberFormat="1" applyFont="1"/>
    <xf numFmtId="3" fontId="0" fillId="0" borderId="0" xfId="0" applyNumberFormat="1"/>
    <xf numFmtId="0" fontId="25" fillId="0" borderId="0" xfId="9"/>
    <xf numFmtId="0" fontId="25" fillId="7" borderId="0" xfId="9" applyFill="1"/>
    <xf numFmtId="0" fontId="0" fillId="7" borderId="0" xfId="0" applyFill="1" applyAlignment="1"/>
    <xf numFmtId="0" fontId="0" fillId="0" borderId="0" xfId="0" applyProtection="1">
      <protection locked="0"/>
    </xf>
    <xf numFmtId="0" fontId="0" fillId="0" borderId="0" xfId="0" applyAlignment="1" applyProtection="1">
      <alignment horizontal="right"/>
      <protection locked="0"/>
    </xf>
    <xf numFmtId="0" fontId="0" fillId="0" borderId="3" xfId="0" applyBorder="1" applyProtection="1">
      <protection locked="0"/>
    </xf>
    <xf numFmtId="0" fontId="0" fillId="0" borderId="0" xfId="0" applyAlignment="1" applyProtection="1">
      <alignment horizontal="center"/>
      <protection locked="0"/>
    </xf>
    <xf numFmtId="0" fontId="0" fillId="0" borderId="0" xfId="0" applyAlignment="1" applyProtection="1">
      <protection locked="0"/>
    </xf>
    <xf numFmtId="0" fontId="0" fillId="0" borderId="0" xfId="0" applyFill="1" applyProtection="1">
      <protection locked="0"/>
    </xf>
    <xf numFmtId="0" fontId="0" fillId="6" borderId="5" xfId="0" applyFill="1" applyBorder="1" applyProtection="1">
      <protection locked="0"/>
    </xf>
    <xf numFmtId="0" fontId="0" fillId="6" borderId="7" xfId="0" applyFill="1" applyBorder="1" applyProtection="1">
      <protection locked="0"/>
    </xf>
    <xf numFmtId="0" fontId="0" fillId="6" borderId="10" xfId="0" applyFill="1" applyBorder="1" applyProtection="1">
      <protection locked="0"/>
    </xf>
    <xf numFmtId="0" fontId="0" fillId="6" borderId="11" xfId="0" applyFill="1" applyBorder="1" applyProtection="1">
      <protection locked="0"/>
    </xf>
    <xf numFmtId="0" fontId="2" fillId="0" borderId="1" xfId="2" applyAlignment="1">
      <alignment horizontal="right"/>
    </xf>
    <xf numFmtId="0" fontId="3" fillId="0" borderId="0" xfId="8"/>
    <xf numFmtId="0" fontId="0" fillId="6" borderId="4" xfId="0" applyFill="1" applyBorder="1" applyAlignment="1" applyProtection="1">
      <protection locked="0"/>
    </xf>
    <xf numFmtId="0" fontId="0" fillId="7" borderId="5" xfId="0" applyFill="1" applyBorder="1"/>
    <xf numFmtId="0" fontId="0" fillId="7" borderId="7" xfId="0" applyFill="1" applyBorder="1"/>
    <xf numFmtId="0" fontId="0" fillId="7" borderId="10" xfId="0" applyFill="1" applyBorder="1"/>
    <xf numFmtId="0" fontId="0" fillId="7" borderId="11" xfId="0" applyFill="1" applyBorder="1"/>
    <xf numFmtId="0" fontId="17" fillId="0" borderId="0" xfId="0" applyFont="1" applyAlignment="1">
      <alignment horizontal="right"/>
    </xf>
    <xf numFmtId="0" fontId="17" fillId="0" borderId="0" xfId="0" applyFont="1" applyAlignment="1">
      <alignment horizontal="center"/>
    </xf>
    <xf numFmtId="165" fontId="17" fillId="0" borderId="0" xfId="0" applyNumberFormat="1" applyFont="1"/>
    <xf numFmtId="0" fontId="26" fillId="0" borderId="0" xfId="0" applyFont="1" applyAlignment="1">
      <alignment horizontal="right"/>
    </xf>
    <xf numFmtId="2" fontId="26" fillId="0" borderId="0" xfId="0" applyNumberFormat="1" applyFont="1"/>
    <xf numFmtId="0" fontId="26" fillId="0" borderId="0" xfId="0" applyFont="1"/>
    <xf numFmtId="165" fontId="26" fillId="0" borderId="0" xfId="0" applyNumberFormat="1" applyFont="1"/>
    <xf numFmtId="0" fontId="16" fillId="0" borderId="0" xfId="0" applyFont="1" applyAlignment="1">
      <alignment horizontal="right"/>
    </xf>
    <xf numFmtId="2" fontId="16" fillId="0" borderId="0" xfId="0" applyNumberFormat="1" applyFont="1"/>
    <xf numFmtId="165" fontId="16" fillId="0" borderId="0" xfId="0" applyNumberFormat="1" applyFont="1"/>
    <xf numFmtId="165" fontId="17" fillId="0" borderId="17" xfId="0" applyNumberFormat="1" applyFont="1" applyBorder="1"/>
    <xf numFmtId="165" fontId="17" fillId="0" borderId="18" xfId="0" applyNumberFormat="1" applyFont="1" applyBorder="1"/>
    <xf numFmtId="165" fontId="17" fillId="0" borderId="19" xfId="0" applyNumberFormat="1" applyFont="1" applyBorder="1"/>
    <xf numFmtId="165" fontId="17" fillId="0" borderId="20" xfId="0" applyNumberFormat="1" applyFont="1" applyBorder="1"/>
    <xf numFmtId="0" fontId="0" fillId="0" borderId="3" xfId="0" applyBorder="1" applyAlignment="1">
      <alignment horizontal="center"/>
    </xf>
    <xf numFmtId="0" fontId="0" fillId="6" borderId="5"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7" borderId="0" xfId="0" applyFill="1" applyAlignment="1">
      <alignment horizontal="center"/>
    </xf>
    <xf numFmtId="0" fontId="0" fillId="6" borderId="14"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16" xfId="0" applyFill="1" applyBorder="1" applyAlignment="1" applyProtection="1">
      <alignment horizontal="center"/>
      <protection locked="0"/>
    </xf>
    <xf numFmtId="0" fontId="1" fillId="0" borderId="3" xfId="0" applyFont="1" applyBorder="1" applyAlignment="1">
      <alignment horizontal="center"/>
    </xf>
    <xf numFmtId="0" fontId="0" fillId="7" borderId="0" xfId="0" applyFill="1" applyBorder="1" applyAlignment="1" applyProtection="1">
      <alignment horizontal="center"/>
    </xf>
    <xf numFmtId="0" fontId="0" fillId="6" borderId="4" xfId="0" applyFill="1" applyBorder="1" applyAlignment="1" applyProtection="1">
      <alignment horizontal="center"/>
      <protection locked="0"/>
    </xf>
    <xf numFmtId="0" fontId="0" fillId="0" borderId="0" xfId="0" applyProtection="1"/>
    <xf numFmtId="0" fontId="0" fillId="0" borderId="0" xfId="0" applyFill="1" applyAlignment="1" applyProtection="1">
      <alignment horizontal="left"/>
    </xf>
    <xf numFmtId="0" fontId="0" fillId="0" borderId="0" xfId="0" applyFill="1" applyAlignment="1" applyProtection="1">
      <alignment horizontal="center" textRotation="90"/>
    </xf>
    <xf numFmtId="0" fontId="7" fillId="0" borderId="0" xfId="0" applyFont="1" applyAlignment="1" applyProtection="1">
      <alignment textRotation="90"/>
    </xf>
    <xf numFmtId="0" fontId="7" fillId="0" borderId="0" xfId="0" applyFont="1" applyAlignment="1" applyProtection="1">
      <alignment wrapText="1"/>
    </xf>
    <xf numFmtId="0" fontId="16" fillId="12" borderId="0" xfId="0" applyFont="1" applyFill="1" applyAlignment="1" applyProtection="1">
      <alignment horizontal="center"/>
    </xf>
    <xf numFmtId="0" fontId="30" fillId="13" borderId="0" xfId="0" applyFont="1" applyFill="1" applyAlignment="1" applyProtection="1">
      <alignment horizontal="center"/>
      <protection locked="0"/>
    </xf>
    <xf numFmtId="0" fontId="30" fillId="14" borderId="0" xfId="0" applyFont="1" applyFill="1" applyAlignment="1" applyProtection="1">
      <alignment horizontal="center"/>
      <protection locked="0"/>
    </xf>
    <xf numFmtId="0" fontId="9" fillId="0" borderId="0" xfId="0" applyFont="1" applyFill="1" applyBorder="1" applyProtection="1">
      <protection locked="0"/>
    </xf>
    <xf numFmtId="0" fontId="0" fillId="0" borderId="0" xfId="0" applyProtection="1">
      <protection locked="0"/>
    </xf>
    <xf numFmtId="0" fontId="0" fillId="0" borderId="0" xfId="0" applyFill="1" applyAlignment="1" applyProtection="1">
      <alignment horizontal="center"/>
      <protection locked="0"/>
    </xf>
    <xf numFmtId="0" fontId="0" fillId="7" borderId="0" xfId="0" applyFill="1" applyAlignment="1" applyProtection="1">
      <alignment horizontal="center"/>
    </xf>
    <xf numFmtId="0" fontId="0" fillId="0" borderId="0" xfId="0" applyAlignment="1" applyProtection="1">
      <alignment horizontal="left"/>
      <protection locked="0"/>
    </xf>
    <xf numFmtId="0" fontId="0" fillId="0" borderId="12" xfId="0"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0" fillId="7" borderId="12" xfId="0" applyFill="1" applyBorder="1" applyAlignment="1" applyProtection="1">
      <alignment horizontal="center"/>
    </xf>
    <xf numFmtId="0" fontId="9" fillId="0" borderId="0" xfId="0" applyFont="1" applyFill="1" applyProtection="1">
      <protection locked="0"/>
    </xf>
    <xf numFmtId="0" fontId="9" fillId="0" borderId="3" xfId="0" applyFont="1" applyFill="1" applyBorder="1" applyProtection="1">
      <protection locked="0"/>
    </xf>
    <xf numFmtId="0" fontId="0" fillId="0" borderId="3" xfId="0" applyFill="1" applyBorder="1" applyProtection="1">
      <protection locked="0"/>
    </xf>
    <xf numFmtId="0" fontId="0" fillId="0" borderId="3" xfId="0" applyBorder="1" applyProtection="1">
      <protection locked="0"/>
    </xf>
    <xf numFmtId="0" fontId="0" fillId="0" borderId="3" xfId="0" applyFill="1" applyBorder="1" applyAlignment="1" applyProtection="1">
      <alignment horizontal="center"/>
      <protection locked="0"/>
    </xf>
    <xf numFmtId="0" fontId="0" fillId="0" borderId="3" xfId="0" applyBorder="1" applyAlignment="1" applyProtection="1">
      <alignment horizontal="left"/>
      <protection locked="0"/>
    </xf>
    <xf numFmtId="0" fontId="0" fillId="0" borderId="21"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9" fillId="0" borderId="0" xfId="0" applyFont="1" applyProtection="1">
      <protection locked="0"/>
    </xf>
    <xf numFmtId="0" fontId="7" fillId="0" borderId="0" xfId="0" applyFont="1" applyAlignment="1" applyProtection="1">
      <alignment horizontal="left"/>
      <protection locked="0"/>
    </xf>
    <xf numFmtId="0" fontId="0" fillId="7" borderId="0" xfId="0" applyFill="1" applyAlignment="1" applyProtection="1"/>
    <xf numFmtId="0" fontId="17" fillId="0" borderId="0" xfId="0" applyFont="1" applyProtection="1">
      <protection locked="0"/>
    </xf>
    <xf numFmtId="0" fontId="6" fillId="0" borderId="0" xfId="0" applyFont="1" applyAlignment="1" applyProtection="1">
      <alignment horizontal="right"/>
    </xf>
    <xf numFmtId="0" fontId="0" fillId="0" borderId="0" xfId="0" quotePrefix="1" applyProtection="1">
      <protection locked="0"/>
    </xf>
    <xf numFmtId="10" fontId="0" fillId="7" borderId="0" xfId="0" applyNumberFormat="1" applyFill="1" applyAlignment="1" applyProtection="1">
      <alignment horizontal="center"/>
    </xf>
    <xf numFmtId="0" fontId="31" fillId="0" borderId="0" xfId="0" applyFont="1" applyAlignment="1" applyProtection="1">
      <alignment horizontal="right"/>
    </xf>
    <xf numFmtId="0" fontId="9" fillId="0" borderId="0" xfId="0" applyFont="1" applyAlignment="1" applyProtection="1">
      <alignment horizontal="center"/>
    </xf>
    <xf numFmtId="0" fontId="32" fillId="0" borderId="0" xfId="0" applyFont="1" applyAlignment="1" applyProtection="1">
      <alignment horizontal="right"/>
    </xf>
    <xf numFmtId="10" fontId="7" fillId="0" borderId="0" xfId="1" applyNumberFormat="1" applyFont="1" applyAlignment="1" applyProtection="1">
      <protection locked="0"/>
    </xf>
    <xf numFmtId="10" fontId="7" fillId="7" borderId="0" xfId="1" applyNumberFormat="1" applyFont="1" applyFill="1" applyAlignment="1" applyProtection="1"/>
    <xf numFmtId="0" fontId="7" fillId="0" borderId="0" xfId="0" applyFont="1" applyProtection="1"/>
    <xf numFmtId="164" fontId="6" fillId="0" borderId="0" xfId="0" applyNumberFormat="1" applyFont="1" applyAlignment="1" applyProtection="1">
      <alignment horizontal="center"/>
      <protection locked="0"/>
    </xf>
    <xf numFmtId="0" fontId="17" fillId="0" borderId="0" xfId="0" applyFont="1" applyAlignment="1" applyProtection="1">
      <protection locked="0"/>
    </xf>
    <xf numFmtId="0" fontId="17" fillId="0" borderId="0" xfId="0" applyFont="1" applyProtection="1"/>
    <xf numFmtId="0" fontId="17" fillId="0" borderId="0" xfId="0" applyFont="1" applyAlignment="1" applyProtection="1">
      <alignment horizontal="center"/>
    </xf>
    <xf numFmtId="164" fontId="6" fillId="0" borderId="0" xfId="0" applyNumberFormat="1" applyFont="1" applyAlignment="1">
      <alignment horizontal="right"/>
    </xf>
    <xf numFmtId="0" fontId="0" fillId="9" borderId="0" xfId="0" applyFill="1" applyAlignment="1">
      <alignment horizontal="center"/>
    </xf>
    <xf numFmtId="0" fontId="0" fillId="5" borderId="0" xfId="0" applyFill="1" applyAlignment="1">
      <alignment horizontal="center"/>
    </xf>
    <xf numFmtId="0" fontId="0" fillId="6" borderId="23" xfId="0" applyFill="1" applyBorder="1"/>
    <xf numFmtId="0" fontId="9" fillId="10" borderId="0" xfId="0" applyFont="1" applyFill="1"/>
    <xf numFmtId="0" fontId="0" fillId="10" borderId="0" xfId="0" applyFill="1"/>
    <xf numFmtId="0" fontId="0" fillId="10" borderId="0" xfId="0" applyFill="1" applyAlignment="1">
      <alignment wrapText="1"/>
    </xf>
    <xf numFmtId="0" fontId="0" fillId="5" borderId="3" xfId="0" applyFill="1" applyBorder="1" applyAlignment="1">
      <alignment horizontal="center"/>
    </xf>
    <xf numFmtId="0" fontId="0" fillId="6" borderId="3" xfId="0" applyFill="1" applyBorder="1" applyAlignment="1">
      <alignment horizontal="center"/>
    </xf>
    <xf numFmtId="164" fontId="6" fillId="5" borderId="0" xfId="0" applyNumberFormat="1" applyFont="1" applyFill="1" applyAlignment="1">
      <alignment horizontal="center"/>
    </xf>
    <xf numFmtId="0" fontId="0" fillId="6" borderId="0" xfId="0" applyFill="1" applyAlignment="1">
      <alignment horizontal="center"/>
    </xf>
    <xf numFmtId="10" fontId="0" fillId="5" borderId="0" xfId="1" applyNumberFormat="1" applyFont="1" applyFill="1" applyAlignment="1">
      <alignment horizontal="center"/>
    </xf>
    <xf numFmtId="0" fontId="7" fillId="0" borderId="0" xfId="0" applyFont="1" applyAlignment="1">
      <alignment horizontal="center"/>
    </xf>
    <xf numFmtId="0" fontId="16" fillId="13" borderId="0" xfId="0" applyFont="1" applyFill="1" applyAlignment="1" applyProtection="1">
      <alignment horizontal="center"/>
    </xf>
    <xf numFmtId="0" fontId="16" fillId="14" borderId="0" xfId="0" applyFont="1" applyFill="1" applyAlignment="1" applyProtection="1">
      <alignment horizontal="center"/>
    </xf>
    <xf numFmtId="0" fontId="9" fillId="10" borderId="0" xfId="0" applyFont="1" applyFill="1" applyProtection="1"/>
    <xf numFmtId="0" fontId="0" fillId="10" borderId="0" xfId="0" applyFill="1" applyProtection="1"/>
    <xf numFmtId="0" fontId="16" fillId="10" borderId="3" xfId="0" applyFont="1" applyFill="1" applyBorder="1" applyProtection="1"/>
    <xf numFmtId="0" fontId="7" fillId="10" borderId="3" xfId="0" applyFont="1" applyFill="1" applyBorder="1" applyProtection="1"/>
    <xf numFmtId="0" fontId="16" fillId="10" borderId="3" xfId="0" applyFont="1" applyFill="1" applyBorder="1"/>
    <xf numFmtId="0" fontId="7" fillId="10" borderId="3" xfId="0" applyFont="1" applyFill="1" applyBorder="1"/>
    <xf numFmtId="0" fontId="7" fillId="10" borderId="3" xfId="0" applyFont="1" applyFill="1" applyBorder="1" applyAlignment="1">
      <alignment wrapText="1"/>
    </xf>
    <xf numFmtId="0" fontId="16" fillId="0" borderId="3" xfId="0" applyFont="1" applyBorder="1"/>
    <xf numFmtId="0" fontId="7" fillId="0" borderId="3" xfId="0" applyFont="1" applyBorder="1"/>
    <xf numFmtId="0" fontId="7" fillId="0" borderId="0" xfId="0" applyFont="1" applyFill="1" applyBorder="1" applyAlignment="1">
      <alignment horizontal="right"/>
    </xf>
    <xf numFmtId="0" fontId="12" fillId="16" borderId="0" xfId="0" applyFont="1" applyFill="1"/>
    <xf numFmtId="0" fontId="0" fillId="7" borderId="22" xfId="0" applyFill="1" applyBorder="1"/>
    <xf numFmtId="0" fontId="0" fillId="7" borderId="24" xfId="0" applyFill="1" applyBorder="1"/>
    <xf numFmtId="0" fontId="0" fillId="7" borderId="23" xfId="0" applyFill="1" applyBorder="1"/>
    <xf numFmtId="2" fontId="0" fillId="7" borderId="23" xfId="0" applyNumberFormat="1" applyFill="1" applyBorder="1"/>
    <xf numFmtId="0" fontId="3" fillId="0" borderId="2" xfId="3" applyAlignment="1">
      <alignment horizontal="right"/>
    </xf>
    <xf numFmtId="0" fontId="12" fillId="8" borderId="22" xfId="0" applyFont="1" applyFill="1" applyBorder="1"/>
    <xf numFmtId="0" fontId="12" fillId="8" borderId="24" xfId="0" applyFont="1" applyFill="1" applyBorder="1"/>
    <xf numFmtId="0" fontId="0" fillId="6" borderId="24" xfId="0" applyFill="1" applyBorder="1"/>
    <xf numFmtId="0" fontId="12" fillId="17" borderId="0" xfId="0" applyFont="1" applyFill="1"/>
    <xf numFmtId="0" fontId="12" fillId="18" borderId="0" xfId="0" applyFont="1" applyFill="1"/>
    <xf numFmtId="0" fontId="19" fillId="0" borderId="0" xfId="0" applyFont="1" applyAlignment="1">
      <alignment horizontal="left" vertical="center" wrapText="1" indent="6"/>
    </xf>
    <xf numFmtId="0" fontId="10" fillId="0" borderId="0" xfId="0" applyFont="1"/>
    <xf numFmtId="0" fontId="0" fillId="10" borderId="4" xfId="0" applyFill="1" applyBorder="1" applyAlignment="1">
      <alignment horizontal="center"/>
    </xf>
    <xf numFmtId="0" fontId="0" fillId="0" borderId="0" xfId="0" applyAlignment="1">
      <alignment horizontal="center"/>
    </xf>
    <xf numFmtId="0" fontId="17" fillId="0" borderId="0" xfId="0" applyFont="1" applyAlignment="1">
      <alignment horizontal="center"/>
    </xf>
    <xf numFmtId="0" fontId="0" fillId="0" borderId="0" xfId="0" applyAlignment="1">
      <alignment horizontal="center" vertical="center" textRotation="90"/>
    </xf>
    <xf numFmtId="0" fontId="6" fillId="6" borderId="0" xfId="0" applyFont="1" applyFill="1" applyAlignment="1">
      <alignment horizontal="center"/>
    </xf>
    <xf numFmtId="0" fontId="6" fillId="6" borderId="0" xfId="0" applyFont="1" applyFill="1" applyAlignment="1">
      <alignment horizontal="center" vertical="center" textRotation="90"/>
    </xf>
    <xf numFmtId="0" fontId="2" fillId="0" borderId="1" xfId="2" applyAlignment="1">
      <alignment horizontal="center"/>
    </xf>
    <xf numFmtId="0" fontId="0" fillId="9" borderId="0" xfId="0" applyFill="1" applyAlignment="1">
      <alignment wrapText="1"/>
    </xf>
    <xf numFmtId="0" fontId="0" fillId="5" borderId="0" xfId="0" applyFill="1" applyAlignment="1">
      <alignment wrapText="1"/>
    </xf>
    <xf numFmtId="0" fontId="0" fillId="0" borderId="0" xfId="0" applyFill="1" applyBorder="1" applyAlignment="1">
      <alignment horizontal="center" textRotation="90" wrapText="1"/>
    </xf>
    <xf numFmtId="0" fontId="0" fillId="0" borderId="0" xfId="0" applyFill="1" applyBorder="1" applyAlignment="1">
      <alignment horizontal="center" textRotation="90"/>
    </xf>
    <xf numFmtId="0" fontId="12" fillId="8" borderId="0" xfId="0" applyFont="1" applyFill="1" applyAlignment="1">
      <alignment horizontal="center"/>
    </xf>
    <xf numFmtId="0" fontId="0" fillId="7" borderId="0" xfId="0" applyFill="1" applyAlignment="1" applyProtection="1">
      <alignment horizontal="center"/>
    </xf>
    <xf numFmtId="0" fontId="7" fillId="9" borderId="0" xfId="0" applyFont="1" applyFill="1" applyAlignment="1" applyProtection="1">
      <alignment horizontal="center"/>
    </xf>
    <xf numFmtId="0" fontId="7" fillId="9" borderId="12" xfId="0" applyFont="1" applyFill="1" applyBorder="1" applyAlignment="1" applyProtection="1">
      <alignment horizontal="center"/>
    </xf>
    <xf numFmtId="0" fontId="7" fillId="5" borderId="13"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12" xfId="0" applyFont="1" applyFill="1" applyBorder="1" applyAlignment="1" applyProtection="1">
      <alignment horizontal="center"/>
    </xf>
    <xf numFmtId="0" fontId="7" fillId="11" borderId="13" xfId="0" applyFont="1" applyFill="1" applyBorder="1" applyAlignment="1" applyProtection="1">
      <alignment horizontal="center"/>
    </xf>
    <xf numFmtId="0" fontId="7" fillId="11" borderId="0" xfId="0" applyFont="1" applyFill="1" applyBorder="1" applyAlignment="1" applyProtection="1">
      <alignment horizontal="center"/>
    </xf>
    <xf numFmtId="0" fontId="7" fillId="11" borderId="12" xfId="0" applyFont="1" applyFill="1" applyBorder="1" applyAlignment="1" applyProtection="1">
      <alignment horizontal="center"/>
    </xf>
    <xf numFmtId="0" fontId="7" fillId="13" borderId="0" xfId="0" applyFont="1" applyFill="1" applyAlignment="1" applyProtection="1">
      <alignment horizontal="center"/>
    </xf>
    <xf numFmtId="0" fontId="7" fillId="13" borderId="12" xfId="0" applyFont="1" applyFill="1" applyBorder="1" applyAlignment="1" applyProtection="1">
      <alignment horizontal="center"/>
    </xf>
    <xf numFmtId="0" fontId="7" fillId="14" borderId="13" xfId="0" applyFont="1" applyFill="1" applyBorder="1" applyAlignment="1" applyProtection="1">
      <alignment horizontal="center"/>
    </xf>
    <xf numFmtId="0" fontId="7" fillId="14" borderId="0" xfId="0" applyFont="1" applyFill="1" applyAlignment="1" applyProtection="1">
      <alignment horizontal="center"/>
    </xf>
    <xf numFmtId="0" fontId="7" fillId="14" borderId="12" xfId="0" applyFont="1" applyFill="1" applyBorder="1" applyAlignment="1" applyProtection="1">
      <alignment horizontal="center"/>
    </xf>
    <xf numFmtId="0" fontId="7" fillId="15" borderId="13" xfId="0" applyFont="1" applyFill="1" applyBorder="1" applyAlignment="1" applyProtection="1">
      <alignment horizontal="center"/>
    </xf>
    <xf numFmtId="0" fontId="7" fillId="15" borderId="0" xfId="0" applyFont="1" applyFill="1" applyBorder="1" applyAlignment="1" applyProtection="1">
      <alignment horizontal="center"/>
    </xf>
    <xf numFmtId="0" fontId="7" fillId="15" borderId="12" xfId="0" applyFont="1" applyFill="1" applyBorder="1" applyAlignment="1" applyProtection="1">
      <alignment horizontal="center"/>
    </xf>
    <xf numFmtId="0" fontId="0" fillId="0" borderId="0" xfId="0" applyFill="1" applyBorder="1" applyAlignment="1" applyProtection="1">
      <alignment horizontal="center" textRotation="90" wrapText="1"/>
    </xf>
    <xf numFmtId="0" fontId="0" fillId="0" borderId="0" xfId="0" applyFill="1" applyBorder="1" applyAlignment="1" applyProtection="1">
      <alignment horizontal="center" textRotation="90"/>
    </xf>
    <xf numFmtId="0" fontId="0" fillId="9" borderId="0" xfId="0" applyFill="1" applyBorder="1" applyAlignment="1" applyProtection="1">
      <alignment horizontal="center" textRotation="90"/>
    </xf>
    <xf numFmtId="0" fontId="0" fillId="9" borderId="3" xfId="0" applyFill="1" applyBorder="1" applyAlignment="1" applyProtection="1">
      <alignment horizontal="center" textRotation="90"/>
    </xf>
    <xf numFmtId="0" fontId="0" fillId="5" borderId="0" xfId="0" applyFill="1" applyBorder="1" applyAlignment="1" applyProtection="1">
      <alignment horizontal="center" textRotation="90"/>
    </xf>
    <xf numFmtId="0" fontId="0" fillId="5" borderId="3" xfId="0" applyFill="1" applyBorder="1" applyAlignment="1" applyProtection="1">
      <alignment horizontal="center" textRotation="90"/>
    </xf>
    <xf numFmtId="0" fontId="0" fillId="9" borderId="0" xfId="0" applyFill="1" applyAlignment="1" applyProtection="1">
      <alignment wrapText="1"/>
    </xf>
    <xf numFmtId="0" fontId="0" fillId="5" borderId="0" xfId="0" applyFill="1" applyAlignment="1" applyProtection="1">
      <alignment wrapText="1"/>
    </xf>
    <xf numFmtId="0" fontId="23" fillId="8" borderId="0" xfId="0" applyFont="1" applyFill="1" applyAlignment="1">
      <alignment horizontal="center" vertical="center"/>
    </xf>
    <xf numFmtId="0" fontId="0" fillId="0" borderId="0" xfId="0" applyAlignment="1">
      <alignment wrapText="1"/>
    </xf>
  </cellXfs>
  <cellStyles count="10">
    <cellStyle name="Bad" xfId="5" builtinId="27"/>
    <cellStyle name="Explanatory Text" xfId="6" builtinId="53"/>
    <cellStyle name="Fill" xfId="7" xr:uid="{8C23564C-9849-2D4C-97D7-D22001CE4283}"/>
    <cellStyle name="Good" xfId="4" builtinId="26"/>
    <cellStyle name="Heading 1" xfId="2" builtinId="16"/>
    <cellStyle name="Heading 3" xfId="3" builtinId="18"/>
    <cellStyle name="Heading 4" xfId="8" builtinId="19"/>
    <cellStyle name="Hyperlink" xfId="9" builtinId="8"/>
    <cellStyle name="Normal" xfId="0" builtinId="0"/>
    <cellStyle name="Percent" xfId="1" builtinId="5"/>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42093"/>
      <color rgb="FF941651"/>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5067300</xdr:colOff>
      <xdr:row>2</xdr:row>
      <xdr:rowOff>101600</xdr:rowOff>
    </xdr:from>
    <xdr:to>
      <xdr:col>4</xdr:col>
      <xdr:colOff>6337300</xdr:colOff>
      <xdr:row>6</xdr:row>
      <xdr:rowOff>50800</xdr:rowOff>
    </xdr:to>
    <xdr:sp macro="" textlink="">
      <xdr:nvSpPr>
        <xdr:cNvPr id="2" name="Left Arrow 1">
          <a:extLst>
            <a:ext uri="{FF2B5EF4-FFF2-40B4-BE49-F238E27FC236}">
              <a16:creationId xmlns:a16="http://schemas.microsoft.com/office/drawing/2014/main" id="{F4782F99-BBA2-144C-9151-229064870150}"/>
            </a:ext>
          </a:extLst>
        </xdr:cNvPr>
        <xdr:cNvSpPr/>
      </xdr:nvSpPr>
      <xdr:spPr>
        <a:xfrm rot="826917">
          <a:off x="14630400" y="584200"/>
          <a:ext cx="1270000" cy="7620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800">
              <a:solidFill>
                <a:schemeClr val="bg1"/>
              </a:solidFill>
            </a:rPr>
            <a:t>Examples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5740400</xdr:colOff>
      <xdr:row>8</xdr:row>
      <xdr:rowOff>177800</xdr:rowOff>
    </xdr:from>
    <xdr:to>
      <xdr:col>3</xdr:col>
      <xdr:colOff>393700</xdr:colOff>
      <xdr:row>10</xdr:row>
      <xdr:rowOff>533400</xdr:rowOff>
    </xdr:to>
    <xdr:sp macro="" textlink="">
      <xdr:nvSpPr>
        <xdr:cNvPr id="2" name="Left Arrow 1">
          <a:extLst>
            <a:ext uri="{FF2B5EF4-FFF2-40B4-BE49-F238E27FC236}">
              <a16:creationId xmlns:a16="http://schemas.microsoft.com/office/drawing/2014/main" id="{F3041212-48EE-5746-84CD-E27C7E61CB9D}"/>
            </a:ext>
          </a:extLst>
        </xdr:cNvPr>
        <xdr:cNvSpPr/>
      </xdr:nvSpPr>
      <xdr:spPr>
        <a:xfrm rot="21169249">
          <a:off x="5918200" y="2438400"/>
          <a:ext cx="1270000" cy="7620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800">
              <a:solidFill>
                <a:schemeClr val="bg1"/>
              </a:solidFill>
            </a:rPr>
            <a:t>Example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749300</xdr:colOff>
      <xdr:row>8</xdr:row>
      <xdr:rowOff>76200</xdr:rowOff>
    </xdr:from>
    <xdr:to>
      <xdr:col>17</xdr:col>
      <xdr:colOff>393700</xdr:colOff>
      <xdr:row>10</xdr:row>
      <xdr:rowOff>139700</xdr:rowOff>
    </xdr:to>
    <xdr:pic>
      <xdr:nvPicPr>
        <xdr:cNvPr id="2" name="Picture 1">
          <a:extLst>
            <a:ext uri="{FF2B5EF4-FFF2-40B4-BE49-F238E27FC236}">
              <a16:creationId xmlns:a16="http://schemas.microsoft.com/office/drawing/2014/main" id="{1ADE5932-2989-D940-B17F-64BF027EBB74}"/>
            </a:ext>
          </a:extLst>
        </xdr:cNvPr>
        <xdr:cNvPicPr>
          <a:picLocks noChangeAspect="1"/>
        </xdr:cNvPicPr>
      </xdr:nvPicPr>
      <xdr:blipFill>
        <a:blip xmlns:r="http://schemas.openxmlformats.org/officeDocument/2006/relationships" r:embed="rId1"/>
        <a:stretch>
          <a:fillRect/>
        </a:stretch>
      </xdr:blipFill>
      <xdr:spPr>
        <a:xfrm>
          <a:off x="8813800" y="1778000"/>
          <a:ext cx="1409700" cy="469900"/>
        </a:xfrm>
        <a:prstGeom prst="rect">
          <a:avLst/>
        </a:prstGeom>
      </xdr:spPr>
    </xdr:pic>
    <xdr:clientData/>
  </xdr:twoCellAnchor>
  <xdr:twoCellAnchor>
    <xdr:from>
      <xdr:col>21</xdr:col>
      <xdr:colOff>0</xdr:colOff>
      <xdr:row>59</xdr:row>
      <xdr:rowOff>114301</xdr:rowOff>
    </xdr:from>
    <xdr:to>
      <xdr:col>23</xdr:col>
      <xdr:colOff>330200</xdr:colOff>
      <xdr:row>62</xdr:row>
      <xdr:rowOff>190501</xdr:rowOff>
    </xdr:to>
    <xdr:sp macro="" textlink="">
      <xdr:nvSpPr>
        <xdr:cNvPr id="3" name="Left Arrow 2">
          <a:extLst>
            <a:ext uri="{FF2B5EF4-FFF2-40B4-BE49-F238E27FC236}">
              <a16:creationId xmlns:a16="http://schemas.microsoft.com/office/drawing/2014/main" id="{02CCB6D8-D1CE-DE46-B2CB-BEF8D6B0B78A}"/>
            </a:ext>
          </a:extLst>
        </xdr:cNvPr>
        <xdr:cNvSpPr/>
      </xdr:nvSpPr>
      <xdr:spPr>
        <a:xfrm rot="21064744">
          <a:off x="11607800" y="12331701"/>
          <a:ext cx="1270000" cy="7620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800">
              <a:solidFill>
                <a:schemeClr val="bg1"/>
              </a:solidFill>
            </a:rPr>
            <a:t>Examples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3213100</xdr:colOff>
      <xdr:row>2</xdr:row>
      <xdr:rowOff>190500</xdr:rowOff>
    </xdr:from>
    <xdr:to>
      <xdr:col>1</xdr:col>
      <xdr:colOff>4483100</xdr:colOff>
      <xdr:row>6</xdr:row>
      <xdr:rowOff>139700</xdr:rowOff>
    </xdr:to>
    <xdr:sp macro="" textlink="">
      <xdr:nvSpPr>
        <xdr:cNvPr id="3" name="Left Arrow 2">
          <a:extLst>
            <a:ext uri="{FF2B5EF4-FFF2-40B4-BE49-F238E27FC236}">
              <a16:creationId xmlns:a16="http://schemas.microsoft.com/office/drawing/2014/main" id="{AD630E1E-E054-6F4C-B236-873060630A32}"/>
            </a:ext>
          </a:extLst>
        </xdr:cNvPr>
        <xdr:cNvSpPr/>
      </xdr:nvSpPr>
      <xdr:spPr>
        <a:xfrm rot="826917">
          <a:off x="3530600" y="1371600"/>
          <a:ext cx="1270000" cy="7620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800">
              <a:solidFill>
                <a:schemeClr val="bg1"/>
              </a:solidFill>
            </a:rPr>
            <a:t>Example</a:t>
          </a:r>
        </a:p>
      </xdr:txBody>
    </xdr:sp>
    <xdr:clientData/>
  </xdr:twoCellAnchor>
  <xdr:twoCellAnchor editAs="oneCell">
    <xdr:from>
      <xdr:col>17</xdr:col>
      <xdr:colOff>0</xdr:colOff>
      <xdr:row>306</xdr:row>
      <xdr:rowOff>38100</xdr:rowOff>
    </xdr:from>
    <xdr:to>
      <xdr:col>17</xdr:col>
      <xdr:colOff>635000</xdr:colOff>
      <xdr:row>310</xdr:row>
      <xdr:rowOff>25400</xdr:rowOff>
    </xdr:to>
    <xdr:pic>
      <xdr:nvPicPr>
        <xdr:cNvPr id="2" name="Picture 1">
          <a:extLst>
            <a:ext uri="{FF2B5EF4-FFF2-40B4-BE49-F238E27FC236}">
              <a16:creationId xmlns:a16="http://schemas.microsoft.com/office/drawing/2014/main" id="{F3446DB7-FD87-D94C-A87E-52AC5C010569}"/>
            </a:ext>
          </a:extLst>
        </xdr:cNvPr>
        <xdr:cNvPicPr>
          <a:picLocks noChangeAspect="1"/>
        </xdr:cNvPicPr>
      </xdr:nvPicPr>
      <xdr:blipFill>
        <a:blip xmlns:r="http://schemas.openxmlformats.org/officeDocument/2006/relationships" r:embed="rId1"/>
        <a:stretch>
          <a:fillRect/>
        </a:stretch>
      </xdr:blipFill>
      <xdr:spPr>
        <a:xfrm>
          <a:off x="24904700" y="62992000"/>
          <a:ext cx="635000" cy="800100"/>
        </a:xfrm>
        <a:prstGeom prst="rect">
          <a:avLst/>
        </a:prstGeom>
      </xdr:spPr>
    </xdr:pic>
    <xdr:clientData/>
  </xdr:twoCellAnchor>
  <xdr:twoCellAnchor editAs="oneCell">
    <xdr:from>
      <xdr:col>19</xdr:col>
      <xdr:colOff>88900</xdr:colOff>
      <xdr:row>304</xdr:row>
      <xdr:rowOff>190500</xdr:rowOff>
    </xdr:from>
    <xdr:to>
      <xdr:col>20</xdr:col>
      <xdr:colOff>762000</xdr:colOff>
      <xdr:row>307</xdr:row>
      <xdr:rowOff>190500</xdr:rowOff>
    </xdr:to>
    <xdr:pic>
      <xdr:nvPicPr>
        <xdr:cNvPr id="4" name="Picture 3">
          <a:extLst>
            <a:ext uri="{FF2B5EF4-FFF2-40B4-BE49-F238E27FC236}">
              <a16:creationId xmlns:a16="http://schemas.microsoft.com/office/drawing/2014/main" id="{B5776543-DF42-474E-B92C-205A435EC41A}"/>
            </a:ext>
          </a:extLst>
        </xdr:cNvPr>
        <xdr:cNvPicPr>
          <a:picLocks noChangeAspect="1"/>
        </xdr:cNvPicPr>
      </xdr:nvPicPr>
      <xdr:blipFill>
        <a:blip xmlns:r="http://schemas.openxmlformats.org/officeDocument/2006/relationships" r:embed="rId2"/>
        <a:stretch>
          <a:fillRect/>
        </a:stretch>
      </xdr:blipFill>
      <xdr:spPr>
        <a:xfrm>
          <a:off x="26670000" y="62738000"/>
          <a:ext cx="151130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136692</xdr:colOff>
      <xdr:row>3</xdr:row>
      <xdr:rowOff>167994</xdr:rowOff>
    </xdr:from>
    <xdr:to>
      <xdr:col>2</xdr:col>
      <xdr:colOff>369166</xdr:colOff>
      <xdr:row>10</xdr:row>
      <xdr:rowOff>155294</xdr:rowOff>
    </xdr:to>
    <xdr:sp macro="" textlink="">
      <xdr:nvSpPr>
        <xdr:cNvPr id="3" name="Left Arrow 2">
          <a:extLst>
            <a:ext uri="{FF2B5EF4-FFF2-40B4-BE49-F238E27FC236}">
              <a16:creationId xmlns:a16="http://schemas.microsoft.com/office/drawing/2014/main" id="{1579CDBF-82C2-B241-B7B7-1A80CC185E3A}"/>
            </a:ext>
          </a:extLst>
        </xdr:cNvPr>
        <xdr:cNvSpPr/>
      </xdr:nvSpPr>
      <xdr:spPr>
        <a:xfrm rot="1654593">
          <a:off x="136692" y="1463394"/>
          <a:ext cx="2975674" cy="13208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bg1"/>
              </a:solidFill>
            </a:rPr>
            <a:t>Keep original No. throughout entire search process so each included</a:t>
          </a:r>
          <a:r>
            <a:rPr lang="en-US" sz="1200" baseline="0">
              <a:solidFill>
                <a:schemeClr val="bg1"/>
              </a:solidFill>
            </a:rPr>
            <a:t> article can be traced back to the first step.</a:t>
          </a:r>
          <a:endParaRPr lang="en-US" sz="12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3213100</xdr:colOff>
      <xdr:row>2</xdr:row>
      <xdr:rowOff>190500</xdr:rowOff>
    </xdr:from>
    <xdr:to>
      <xdr:col>1</xdr:col>
      <xdr:colOff>4483100</xdr:colOff>
      <xdr:row>6</xdr:row>
      <xdr:rowOff>139700</xdr:rowOff>
    </xdr:to>
    <xdr:sp macro="" textlink="">
      <xdr:nvSpPr>
        <xdr:cNvPr id="2" name="Left Arrow 1">
          <a:extLst>
            <a:ext uri="{FF2B5EF4-FFF2-40B4-BE49-F238E27FC236}">
              <a16:creationId xmlns:a16="http://schemas.microsoft.com/office/drawing/2014/main" id="{2792969A-AF8B-1547-8313-026C321C40EF}"/>
            </a:ext>
          </a:extLst>
        </xdr:cNvPr>
        <xdr:cNvSpPr/>
      </xdr:nvSpPr>
      <xdr:spPr>
        <a:xfrm rot="826917">
          <a:off x="3530600" y="1371600"/>
          <a:ext cx="1270000" cy="7620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800">
              <a:solidFill>
                <a:schemeClr val="bg1"/>
              </a:solidFill>
            </a:rPr>
            <a:t>Example</a:t>
          </a:r>
        </a:p>
      </xdr:txBody>
    </xdr:sp>
    <xdr:clientData/>
  </xdr:twoCellAnchor>
  <xdr:twoCellAnchor>
    <xdr:from>
      <xdr:col>0</xdr:col>
      <xdr:colOff>136693</xdr:colOff>
      <xdr:row>4</xdr:row>
      <xdr:rowOff>177800</xdr:rowOff>
    </xdr:from>
    <xdr:to>
      <xdr:col>1</xdr:col>
      <xdr:colOff>2794867</xdr:colOff>
      <xdr:row>11</xdr:row>
      <xdr:rowOff>76200</xdr:rowOff>
    </xdr:to>
    <xdr:sp macro="" textlink="">
      <xdr:nvSpPr>
        <xdr:cNvPr id="3" name="Left Arrow 2">
          <a:extLst>
            <a:ext uri="{FF2B5EF4-FFF2-40B4-BE49-F238E27FC236}">
              <a16:creationId xmlns:a16="http://schemas.microsoft.com/office/drawing/2014/main" id="{9653B0A5-DD10-D544-885E-0062FD901A00}"/>
            </a:ext>
          </a:extLst>
        </xdr:cNvPr>
        <xdr:cNvSpPr/>
      </xdr:nvSpPr>
      <xdr:spPr>
        <a:xfrm rot="1654593">
          <a:off x="136693" y="1765300"/>
          <a:ext cx="2975674" cy="13208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bg1"/>
              </a:solidFill>
            </a:rPr>
            <a:t>Continue the No. sequence from where it ended after electronic search</a:t>
          </a:r>
          <a:r>
            <a:rPr lang="en-US" sz="1200" baseline="0">
              <a:solidFill>
                <a:schemeClr val="bg1"/>
              </a:solidFill>
            </a:rPr>
            <a:t> </a:t>
          </a:r>
          <a:r>
            <a:rPr lang="en-US" sz="1200" i="1" baseline="0">
              <a:solidFill>
                <a:schemeClr val="bg1"/>
              </a:solidFill>
            </a:rPr>
            <a:t>Titles &amp; Abstracts</a:t>
          </a:r>
          <a:r>
            <a:rPr lang="en-US" sz="1200" i="0" baseline="0">
              <a:solidFill>
                <a:schemeClr val="bg1"/>
              </a:solidFill>
            </a:rPr>
            <a:t> tab.</a:t>
          </a:r>
          <a:endParaRPr lang="en-US" sz="12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136692</xdr:colOff>
      <xdr:row>4</xdr:row>
      <xdr:rowOff>76198</xdr:rowOff>
    </xdr:from>
    <xdr:to>
      <xdr:col>2</xdr:col>
      <xdr:colOff>369166</xdr:colOff>
      <xdr:row>11</xdr:row>
      <xdr:rowOff>63498</xdr:rowOff>
    </xdr:to>
    <xdr:sp macro="" textlink="">
      <xdr:nvSpPr>
        <xdr:cNvPr id="2" name="Left Arrow 1">
          <a:extLst>
            <a:ext uri="{FF2B5EF4-FFF2-40B4-BE49-F238E27FC236}">
              <a16:creationId xmlns:a16="http://schemas.microsoft.com/office/drawing/2014/main" id="{943B8EF8-7DB2-E24D-AFD5-1F03B6C67034}"/>
            </a:ext>
          </a:extLst>
        </xdr:cNvPr>
        <xdr:cNvSpPr/>
      </xdr:nvSpPr>
      <xdr:spPr>
        <a:xfrm rot="1654593">
          <a:off x="136692" y="1562098"/>
          <a:ext cx="2975674" cy="13208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bg1"/>
              </a:solidFill>
            </a:rPr>
            <a:t>Carry original No. from</a:t>
          </a:r>
          <a:r>
            <a:rPr lang="en-US" sz="1200" baseline="0">
              <a:solidFill>
                <a:schemeClr val="bg1"/>
              </a:solidFill>
            </a:rPr>
            <a:t> previous tab </a:t>
          </a:r>
          <a:r>
            <a:rPr lang="en-US" sz="1200">
              <a:solidFill>
                <a:schemeClr val="bg1"/>
              </a:solidFill>
            </a:rPr>
            <a:t>so each included</a:t>
          </a:r>
          <a:r>
            <a:rPr lang="en-US" sz="1200" baseline="0">
              <a:solidFill>
                <a:schemeClr val="bg1"/>
              </a:solidFill>
            </a:rPr>
            <a:t> article can be traced back to when it was first introduced.</a:t>
          </a:r>
          <a:endParaRPr lang="en-US" sz="120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1511300</xdr:colOff>
      <xdr:row>5</xdr:row>
      <xdr:rowOff>0</xdr:rowOff>
    </xdr:to>
    <xdr:pic>
      <xdr:nvPicPr>
        <xdr:cNvPr id="2" name="Picture 1">
          <a:extLst>
            <a:ext uri="{FF2B5EF4-FFF2-40B4-BE49-F238E27FC236}">
              <a16:creationId xmlns:a16="http://schemas.microsoft.com/office/drawing/2014/main" id="{3EB86CF6-3674-EE44-AA39-51124C9731D2}"/>
            </a:ext>
          </a:extLst>
        </xdr:cNvPr>
        <xdr:cNvPicPr>
          <a:picLocks noChangeAspect="1"/>
        </xdr:cNvPicPr>
      </xdr:nvPicPr>
      <xdr:blipFill>
        <a:blip xmlns:r="http://schemas.openxmlformats.org/officeDocument/2006/relationships" r:embed="rId1"/>
        <a:stretch>
          <a:fillRect/>
        </a:stretch>
      </xdr:blipFill>
      <xdr:spPr>
        <a:xfrm>
          <a:off x="10464800" y="406400"/>
          <a:ext cx="1511300" cy="60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3251200</xdr:colOff>
      <xdr:row>34</xdr:row>
      <xdr:rowOff>12700</xdr:rowOff>
    </xdr:from>
    <xdr:to>
      <xdr:col>7</xdr:col>
      <xdr:colOff>520700</xdr:colOff>
      <xdr:row>37</xdr:row>
      <xdr:rowOff>12700</xdr:rowOff>
    </xdr:to>
    <xdr:pic>
      <xdr:nvPicPr>
        <xdr:cNvPr id="3" name="Picture 2">
          <a:extLst>
            <a:ext uri="{FF2B5EF4-FFF2-40B4-BE49-F238E27FC236}">
              <a16:creationId xmlns:a16="http://schemas.microsoft.com/office/drawing/2014/main" id="{2ACF621B-C1D5-F34D-BA71-1FB0A2ACA2AD}"/>
            </a:ext>
          </a:extLst>
        </xdr:cNvPr>
        <xdr:cNvPicPr>
          <a:picLocks noChangeAspect="1"/>
        </xdr:cNvPicPr>
      </xdr:nvPicPr>
      <xdr:blipFill>
        <a:blip xmlns:r="http://schemas.openxmlformats.org/officeDocument/2006/relationships" r:embed="rId1"/>
        <a:stretch>
          <a:fillRect/>
        </a:stretch>
      </xdr:blipFill>
      <xdr:spPr>
        <a:xfrm>
          <a:off x="9956800" y="6921500"/>
          <a:ext cx="1511300" cy="60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265413</xdr:colOff>
      <xdr:row>1</xdr:row>
      <xdr:rowOff>114625</xdr:rowOff>
    </xdr:from>
    <xdr:to>
      <xdr:col>9</xdr:col>
      <xdr:colOff>124162</xdr:colOff>
      <xdr:row>5</xdr:row>
      <xdr:rowOff>63825</xdr:rowOff>
    </xdr:to>
    <xdr:sp macro="" textlink="">
      <xdr:nvSpPr>
        <xdr:cNvPr id="2" name="Left Arrow 1">
          <a:extLst>
            <a:ext uri="{FF2B5EF4-FFF2-40B4-BE49-F238E27FC236}">
              <a16:creationId xmlns:a16="http://schemas.microsoft.com/office/drawing/2014/main" id="{0685E7D9-2E09-3241-9722-C143AD985F67}"/>
            </a:ext>
          </a:extLst>
        </xdr:cNvPr>
        <xdr:cNvSpPr/>
      </xdr:nvSpPr>
      <xdr:spPr>
        <a:xfrm rot="20533041" flipH="1">
          <a:off x="7682213" y="317825"/>
          <a:ext cx="1179549" cy="762000"/>
        </a:xfrm>
        <a:prstGeom prst="lef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800">
              <a:solidFill>
                <a:schemeClr val="bg1"/>
              </a:solidFill>
            </a:rPr>
            <a:t>Example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ropbox/02%20Dissertation/Lit%20Review/2016%20PBIS%20Expectations%20Hand%20Search%2010%2002%202016%20DJ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B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ebsco.com/interfaces/EBSCOhost/training_promotion/Basic_Search_EBSCOhost_Tutorial" TargetMode="External"/><Relationship Id="rId2" Type="http://schemas.openxmlformats.org/officeDocument/2006/relationships/hyperlink" Target="https://help.ebsco.com/interfaces/EBSCOhost/training_promotion/Advanced_Searching_EBSCOhost_Tutorial" TargetMode="External"/><Relationship Id="rId1" Type="http://schemas.openxmlformats.org/officeDocument/2006/relationships/hyperlink" Target="https://proquest.libguides.com/proquestplatform/tips" TargetMode="External"/><Relationship Id="rId6" Type="http://schemas.openxmlformats.org/officeDocument/2006/relationships/drawing" Target="../drawings/drawing1.xml"/><Relationship Id="rId5" Type="http://schemas.openxmlformats.org/officeDocument/2006/relationships/hyperlink" Target="http://www.apa.org/pubs/databases/training/search-guides.aspx" TargetMode="External"/><Relationship Id="rId4" Type="http://schemas.openxmlformats.org/officeDocument/2006/relationships/hyperlink" Target="http://www.apa.org/pubs/databases/training/tutorials.asp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0DDF9-A093-D64D-8ADA-45E9EDFFFF00}">
  <dimension ref="A1:K101"/>
  <sheetViews>
    <sheetView tabSelected="1" workbookViewId="0">
      <selection activeCell="A2" sqref="A2"/>
    </sheetView>
  </sheetViews>
  <sheetFormatPr baseColWidth="10" defaultColWidth="11" defaultRowHeight="16"/>
  <cols>
    <col min="1" max="1" width="11" style="4"/>
    <col min="2" max="2" width="69.6640625" bestFit="1" customWidth="1"/>
    <col min="3" max="3" width="15" customWidth="1"/>
    <col min="4" max="4" width="29.83203125" customWidth="1"/>
    <col min="5" max="5" width="90.5" bestFit="1" customWidth="1"/>
    <col min="6" max="6" width="2" customWidth="1"/>
    <col min="7" max="7" width="61.33203125" bestFit="1" customWidth="1"/>
    <col min="8" max="8" width="1.83203125" customWidth="1"/>
    <col min="9" max="11" width="11.6640625" customWidth="1"/>
  </cols>
  <sheetData>
    <row r="1" spans="1:11" ht="21" thickBot="1">
      <c r="A1" s="1" t="s">
        <v>0</v>
      </c>
      <c r="B1" s="2" t="s">
        <v>160</v>
      </c>
      <c r="C1" s="2" t="s">
        <v>1</v>
      </c>
      <c r="D1" s="2" t="s">
        <v>2</v>
      </c>
      <c r="E1" s="2" t="s">
        <v>153</v>
      </c>
      <c r="G1" s="3" t="s">
        <v>166</v>
      </c>
      <c r="I1" s="199" t="s">
        <v>156</v>
      </c>
      <c r="J1" s="199"/>
      <c r="K1" s="199"/>
    </row>
    <row r="2" spans="1:11" ht="17" thickTop="1">
      <c r="A2" s="4" t="s">
        <v>9</v>
      </c>
      <c r="B2" t="s">
        <v>151</v>
      </c>
      <c r="C2" s="66">
        <v>483</v>
      </c>
      <c r="D2" t="s">
        <v>158</v>
      </c>
      <c r="E2" t="s">
        <v>154</v>
      </c>
      <c r="I2" s="63" t="s">
        <v>0</v>
      </c>
      <c r="J2" s="63" t="s">
        <v>11</v>
      </c>
      <c r="K2" s="63" t="s">
        <v>3</v>
      </c>
    </row>
    <row r="3" spans="1:11">
      <c r="A3" s="4" t="s">
        <v>9</v>
      </c>
      <c r="B3" t="s">
        <v>152</v>
      </c>
      <c r="C3" s="66">
        <v>116</v>
      </c>
      <c r="D3" t="s">
        <v>159</v>
      </c>
      <c r="E3" t="s">
        <v>155</v>
      </c>
      <c r="I3" s="62"/>
      <c r="J3" s="62"/>
      <c r="K3" s="64"/>
    </row>
    <row r="4" spans="1:11">
      <c r="C4" s="66"/>
    </row>
    <row r="5" spans="1:11">
      <c r="C5" s="66"/>
    </row>
    <row r="6" spans="1:11">
      <c r="C6" s="66"/>
    </row>
    <row r="7" spans="1:11">
      <c r="C7" s="66"/>
    </row>
    <row r="8" spans="1:11">
      <c r="C8" s="66"/>
    </row>
    <row r="9" spans="1:11">
      <c r="C9" s="66"/>
    </row>
    <row r="10" spans="1:11">
      <c r="C10" s="66"/>
    </row>
    <row r="11" spans="1:11">
      <c r="C11" s="66"/>
    </row>
    <row r="12" spans="1:11">
      <c r="C12" s="66"/>
    </row>
    <row r="13" spans="1:11">
      <c r="C13" s="66"/>
    </row>
    <row r="14" spans="1:11">
      <c r="C14" s="66"/>
    </row>
    <row r="15" spans="1:11">
      <c r="C15" s="66"/>
    </row>
    <row r="16" spans="1:11">
      <c r="C16" s="66"/>
    </row>
    <row r="17" spans="1:5">
      <c r="C17" s="66"/>
    </row>
    <row r="18" spans="1:5">
      <c r="B18" s="27" t="s">
        <v>167</v>
      </c>
      <c r="C18" s="66"/>
    </row>
    <row r="19" spans="1:5">
      <c r="B19" s="68" t="s">
        <v>164</v>
      </c>
      <c r="C19" s="66"/>
    </row>
    <row r="20" spans="1:5">
      <c r="B20" s="68" t="s">
        <v>163</v>
      </c>
      <c r="C20" s="66"/>
    </row>
    <row r="21" spans="1:5">
      <c r="B21" s="68" t="s">
        <v>165</v>
      </c>
      <c r="C21" s="66"/>
    </row>
    <row r="22" spans="1:5">
      <c r="B22" s="68" t="s">
        <v>162</v>
      </c>
      <c r="C22" s="66"/>
    </row>
    <row r="23" spans="1:5">
      <c r="B23" s="68" t="s">
        <v>161</v>
      </c>
      <c r="C23" s="66"/>
    </row>
    <row r="24" spans="1:5">
      <c r="B24" s="67"/>
      <c r="C24" s="66"/>
    </row>
    <row r="25" spans="1:5" ht="21" thickBot="1">
      <c r="A25" s="1" t="s">
        <v>0</v>
      </c>
      <c r="B25" s="2" t="s">
        <v>157</v>
      </c>
      <c r="C25" s="2" t="s">
        <v>3</v>
      </c>
      <c r="D25" s="2" t="s">
        <v>4</v>
      </c>
      <c r="E25" s="2"/>
    </row>
    <row r="26" spans="1:5" ht="17" thickTop="1">
      <c r="C26" s="65"/>
    </row>
    <row r="27" spans="1:5">
      <c r="C27" s="65"/>
    </row>
    <row r="28" spans="1:5">
      <c r="C28" s="65"/>
    </row>
    <row r="29" spans="1:5">
      <c r="C29" s="65"/>
    </row>
    <row r="30" spans="1:5">
      <c r="C30" s="65"/>
    </row>
    <row r="31" spans="1:5">
      <c r="C31" s="65"/>
    </row>
    <row r="32" spans="1:5">
      <c r="C32" s="65"/>
    </row>
    <row r="33" spans="3:3">
      <c r="C33" s="65"/>
    </row>
    <row r="34" spans="3:3">
      <c r="C34" s="65"/>
    </row>
    <row r="35" spans="3:3">
      <c r="C35" s="65"/>
    </row>
    <row r="36" spans="3:3">
      <c r="C36" s="65"/>
    </row>
    <row r="37" spans="3:3">
      <c r="C37" s="65"/>
    </row>
    <row r="38" spans="3:3">
      <c r="C38" s="65"/>
    </row>
    <row r="39" spans="3:3">
      <c r="C39" s="65"/>
    </row>
    <row r="40" spans="3:3">
      <c r="C40" s="65"/>
    </row>
    <row r="41" spans="3:3">
      <c r="C41" s="65"/>
    </row>
    <row r="42" spans="3:3">
      <c r="C42" s="65"/>
    </row>
    <row r="43" spans="3:3">
      <c r="C43" s="65"/>
    </row>
    <row r="44" spans="3:3">
      <c r="C44" s="65"/>
    </row>
    <row r="45" spans="3:3">
      <c r="C45" s="65"/>
    </row>
    <row r="46" spans="3:3">
      <c r="C46" s="65"/>
    </row>
    <row r="47" spans="3:3">
      <c r="C47" s="65"/>
    </row>
    <row r="48" spans="3:3">
      <c r="C48" s="65"/>
    </row>
    <row r="49" spans="3:3">
      <c r="C49" s="65"/>
    </row>
    <row r="50" spans="3:3">
      <c r="C50" s="65"/>
    </row>
    <row r="51" spans="3:3">
      <c r="C51" s="65"/>
    </row>
    <row r="52" spans="3:3">
      <c r="C52" s="65"/>
    </row>
    <row r="53" spans="3:3">
      <c r="C53" s="65"/>
    </row>
    <row r="54" spans="3:3">
      <c r="C54" s="65"/>
    </row>
    <row r="55" spans="3:3">
      <c r="C55" s="65"/>
    </row>
    <row r="56" spans="3:3">
      <c r="C56" s="65"/>
    </row>
    <row r="57" spans="3:3">
      <c r="C57" s="65"/>
    </row>
    <row r="58" spans="3:3">
      <c r="C58" s="65"/>
    </row>
    <row r="59" spans="3:3">
      <c r="C59" s="65"/>
    </row>
    <row r="60" spans="3:3">
      <c r="C60" s="65"/>
    </row>
    <row r="61" spans="3:3">
      <c r="C61" s="65"/>
    </row>
    <row r="62" spans="3:3">
      <c r="C62" s="65"/>
    </row>
    <row r="63" spans="3:3">
      <c r="C63" s="65"/>
    </row>
    <row r="64" spans="3:3">
      <c r="C64" s="65"/>
    </row>
    <row r="65" spans="3:3">
      <c r="C65" s="65"/>
    </row>
    <row r="66" spans="3:3">
      <c r="C66" s="65"/>
    </row>
    <row r="67" spans="3:3">
      <c r="C67" s="65"/>
    </row>
    <row r="68" spans="3:3">
      <c r="C68" s="65"/>
    </row>
    <row r="69" spans="3:3">
      <c r="C69" s="65"/>
    </row>
    <row r="70" spans="3:3">
      <c r="C70" s="65"/>
    </row>
    <row r="71" spans="3:3">
      <c r="C71" s="65"/>
    </row>
    <row r="72" spans="3:3">
      <c r="C72" s="65"/>
    </row>
    <row r="73" spans="3:3">
      <c r="C73" s="65"/>
    </row>
    <row r="74" spans="3:3">
      <c r="C74" s="65"/>
    </row>
    <row r="75" spans="3:3">
      <c r="C75" s="65"/>
    </row>
    <row r="76" spans="3:3">
      <c r="C76" s="65"/>
    </row>
    <row r="77" spans="3:3">
      <c r="C77" s="65"/>
    </row>
    <row r="78" spans="3:3">
      <c r="C78" s="65"/>
    </row>
    <row r="79" spans="3:3">
      <c r="C79" s="65"/>
    </row>
    <row r="80" spans="3:3">
      <c r="C80" s="65"/>
    </row>
    <row r="81" spans="3:3">
      <c r="C81" s="65"/>
    </row>
    <row r="82" spans="3:3">
      <c r="C82" s="65"/>
    </row>
    <row r="83" spans="3:3">
      <c r="C83" s="65"/>
    </row>
    <row r="84" spans="3:3">
      <c r="C84" s="65"/>
    </row>
    <row r="85" spans="3:3">
      <c r="C85" s="65"/>
    </row>
    <row r="86" spans="3:3">
      <c r="C86" s="65"/>
    </row>
    <row r="87" spans="3:3">
      <c r="C87" s="65"/>
    </row>
    <row r="88" spans="3:3">
      <c r="C88" s="65"/>
    </row>
    <row r="89" spans="3:3">
      <c r="C89" s="65"/>
    </row>
    <row r="90" spans="3:3">
      <c r="C90" s="65"/>
    </row>
    <row r="91" spans="3:3">
      <c r="C91" s="65"/>
    </row>
    <row r="92" spans="3:3">
      <c r="C92" s="65"/>
    </row>
    <row r="93" spans="3:3">
      <c r="C93" s="65"/>
    </row>
    <row r="94" spans="3:3">
      <c r="C94" s="65"/>
    </row>
    <row r="95" spans="3:3">
      <c r="C95" s="65"/>
    </row>
    <row r="96" spans="3:3">
      <c r="C96" s="65"/>
    </row>
    <row r="97" spans="3:3">
      <c r="C97" s="65"/>
    </row>
    <row r="98" spans="3:3">
      <c r="C98" s="65"/>
    </row>
    <row r="99" spans="3:3">
      <c r="C99" s="65"/>
    </row>
    <row r="100" spans="3:3">
      <c r="C100" s="65"/>
    </row>
    <row r="101" spans="3:3">
      <c r="C101" s="65"/>
    </row>
  </sheetData>
  <mergeCells count="1">
    <mergeCell ref="I1:K1"/>
  </mergeCells>
  <hyperlinks>
    <hyperlink ref="B21" r:id="rId1" display="ProQuest search tips" xr:uid="{7AA0AAD9-BF73-254C-B735-723DD9081303}"/>
    <hyperlink ref="B23" r:id="rId2" display="EBSCOhost advanced search tips" xr:uid="{AABC2CE2-9750-0F43-A2E3-35E5C86586D8}"/>
    <hyperlink ref="B22" r:id="rId3" display="EBSCOhost basic search tips" xr:uid="{C8499811-DE2E-5F4F-B7AD-EEAA2C340DA8}"/>
    <hyperlink ref="B20" r:id="rId4" xr:uid="{8D01AECF-E3F7-AC4F-80D6-F5F36F990DED}"/>
    <hyperlink ref="B19" r:id="rId5" xr:uid="{8E3F3BBD-D096-D946-8B29-A45EEAAB24E1}"/>
  </hyperlinks>
  <pageMargins left="0.75" right="0.75" top="1" bottom="1" header="0.5" footer="0.5"/>
  <pageSetup orientation="portrait" horizontalDpi="0" verticalDpi="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7E8DB-B6A9-F044-A6BA-4052FC471F65}">
  <dimension ref="A1:J85"/>
  <sheetViews>
    <sheetView workbookViewId="0">
      <selection activeCell="A2" sqref="A2"/>
    </sheetView>
  </sheetViews>
  <sheetFormatPr baseColWidth="10" defaultColWidth="11" defaultRowHeight="16"/>
  <cols>
    <col min="1" max="1" width="4.1640625" customWidth="1"/>
    <col min="2" max="2" width="28.6640625" bestFit="1" customWidth="1"/>
    <col min="3" max="3" width="5.6640625" customWidth="1"/>
    <col min="4" max="4" width="49.5" customWidth="1"/>
    <col min="5" max="5" width="42.83203125" customWidth="1"/>
    <col min="6" max="6" width="7.5" style="44" customWidth="1"/>
    <col min="7" max="7" width="5.33203125" style="44" customWidth="1"/>
    <col min="8" max="8" width="8.33203125" style="44" customWidth="1"/>
    <col min="10" max="10" width="42.83203125" customWidth="1"/>
  </cols>
  <sheetData>
    <row r="1" spans="1:10">
      <c r="A1" s="48" t="s">
        <v>123</v>
      </c>
      <c r="B1" s="48" t="s">
        <v>138</v>
      </c>
      <c r="C1" s="48" t="s">
        <v>127</v>
      </c>
      <c r="D1" s="48" t="s">
        <v>122</v>
      </c>
      <c r="E1" s="48" t="s">
        <v>98</v>
      </c>
      <c r="F1" s="47" t="s">
        <v>137</v>
      </c>
      <c r="G1" s="47" t="s">
        <v>136</v>
      </c>
      <c r="H1" s="47" t="s">
        <v>135</v>
      </c>
      <c r="I1" s="48" t="s">
        <v>206</v>
      </c>
      <c r="J1" s="48" t="s">
        <v>134</v>
      </c>
    </row>
    <row r="2" spans="1:10">
      <c r="F2"/>
      <c r="G2"/>
      <c r="H2"/>
    </row>
    <row r="3" spans="1:10">
      <c r="F3"/>
      <c r="G3"/>
      <c r="H3"/>
    </row>
    <row r="4" spans="1:10">
      <c r="F4"/>
      <c r="G4"/>
      <c r="H4"/>
    </row>
    <row r="5" spans="1:10">
      <c r="F5"/>
      <c r="G5"/>
      <c r="H5"/>
    </row>
    <row r="6" spans="1:10">
      <c r="F6"/>
      <c r="G6"/>
      <c r="H6"/>
    </row>
    <row r="7" spans="1:10">
      <c r="F7"/>
      <c r="G7"/>
      <c r="H7"/>
    </row>
    <row r="8" spans="1:10">
      <c r="F8"/>
      <c r="G8"/>
      <c r="H8"/>
    </row>
    <row r="9" spans="1:10">
      <c r="F9"/>
      <c r="G9"/>
      <c r="H9"/>
    </row>
    <row r="10" spans="1:10">
      <c r="F10"/>
      <c r="G10"/>
      <c r="H10"/>
    </row>
    <row r="11" spans="1:10">
      <c r="F11"/>
      <c r="G11"/>
      <c r="H11"/>
    </row>
    <row r="12" spans="1:10">
      <c r="F12"/>
      <c r="G12"/>
      <c r="H12"/>
    </row>
    <row r="13" spans="1:10">
      <c r="F13"/>
      <c r="G13"/>
      <c r="H13"/>
    </row>
    <row r="14" spans="1:10">
      <c r="F14"/>
      <c r="G14"/>
      <c r="H14"/>
    </row>
    <row r="15" spans="1:10">
      <c r="F15"/>
      <c r="G15"/>
      <c r="H15"/>
    </row>
    <row r="16" spans="1:10">
      <c r="F16"/>
      <c r="G16"/>
      <c r="H16"/>
    </row>
    <row r="17" spans="6:8">
      <c r="F17"/>
      <c r="G17"/>
      <c r="H17"/>
    </row>
    <row r="18" spans="6:8">
      <c r="F18"/>
      <c r="G18"/>
      <c r="H18"/>
    </row>
    <row r="19" spans="6:8">
      <c r="F19"/>
      <c r="G19"/>
      <c r="H19"/>
    </row>
    <row r="20" spans="6:8">
      <c r="F20"/>
      <c r="G20"/>
      <c r="H20"/>
    </row>
    <row r="21" spans="6:8">
      <c r="F21"/>
      <c r="G21"/>
      <c r="H21"/>
    </row>
    <row r="22" spans="6:8">
      <c r="F22"/>
      <c r="G22"/>
      <c r="H22"/>
    </row>
    <row r="23" spans="6:8">
      <c r="F23"/>
      <c r="G23"/>
      <c r="H23"/>
    </row>
    <row r="24" spans="6:8">
      <c r="F24"/>
      <c r="G24"/>
      <c r="H24"/>
    </row>
    <row r="25" spans="6:8">
      <c r="F25"/>
      <c r="G25"/>
      <c r="H25"/>
    </row>
    <row r="26" spans="6:8">
      <c r="F26"/>
      <c r="G26"/>
      <c r="H26"/>
    </row>
    <row r="27" spans="6:8">
      <c r="F27"/>
      <c r="G27"/>
      <c r="H27"/>
    </row>
    <row r="28" spans="6:8">
      <c r="F28"/>
      <c r="G28"/>
      <c r="H28"/>
    </row>
    <row r="29" spans="6:8">
      <c r="F29"/>
      <c r="G29"/>
      <c r="H29"/>
    </row>
    <row r="30" spans="6:8">
      <c r="F30"/>
      <c r="G30"/>
      <c r="H30"/>
    </row>
    <row r="31" spans="6:8">
      <c r="F31"/>
      <c r="G31"/>
      <c r="H31"/>
    </row>
    <row r="32" spans="6:8">
      <c r="F32"/>
      <c r="G32"/>
      <c r="H32"/>
    </row>
    <row r="33" spans="1:10">
      <c r="F33"/>
      <c r="G33"/>
      <c r="H33"/>
    </row>
    <row r="34" spans="1:10">
      <c r="B34" s="198" t="s">
        <v>287</v>
      </c>
      <c r="F34"/>
      <c r="G34"/>
      <c r="H34"/>
    </row>
    <row r="35" spans="1:10">
      <c r="B35" t="s">
        <v>286</v>
      </c>
      <c r="F35"/>
      <c r="G35"/>
      <c r="H35"/>
    </row>
    <row r="36" spans="1:10">
      <c r="B36" t="s">
        <v>288</v>
      </c>
      <c r="F36"/>
      <c r="G36"/>
      <c r="H36"/>
    </row>
    <row r="37" spans="1:10">
      <c r="B37" t="s">
        <v>285</v>
      </c>
      <c r="F37"/>
      <c r="G37"/>
      <c r="H37"/>
    </row>
    <row r="38" spans="1:10">
      <c r="A38" s="14"/>
      <c r="B38" s="14"/>
      <c r="C38" s="14"/>
      <c r="D38" s="14"/>
      <c r="E38" s="14"/>
      <c r="F38" s="14"/>
      <c r="G38" s="14"/>
      <c r="H38" s="14"/>
      <c r="I38" s="14"/>
      <c r="J38" s="14"/>
    </row>
    <row r="39" spans="1:10">
      <c r="F39"/>
      <c r="G39"/>
      <c r="H39"/>
    </row>
    <row r="40" spans="1:10">
      <c r="E40" s="192"/>
      <c r="F40" s="186" t="s">
        <v>223</v>
      </c>
      <c r="G40"/>
      <c r="H40"/>
      <c r="J40" s="192"/>
    </row>
    <row r="41" spans="1:10">
      <c r="E41" s="193" t="s">
        <v>225</v>
      </c>
      <c r="F41" s="186" t="s">
        <v>224</v>
      </c>
      <c r="G41"/>
      <c r="H41"/>
      <c r="J41" s="193" t="s">
        <v>222</v>
      </c>
    </row>
    <row r="42" spans="1:10">
      <c r="B42" s="41" t="s">
        <v>226</v>
      </c>
      <c r="C42" s="187" t="str">
        <f ca="1">IF(ISBLANK(C2),"",YEAR(TODAY()))</f>
        <v/>
      </c>
      <c r="E42" s="194"/>
      <c r="F42" s="27" t="str">
        <f>IF(ISBLANK(E42),"",COUNTIF($E$2:$E$38,E42))</f>
        <v/>
      </c>
      <c r="G42"/>
      <c r="H42"/>
      <c r="J42" s="194"/>
    </row>
    <row r="43" spans="1:10">
      <c r="B43" s="41" t="s">
        <v>227</v>
      </c>
      <c r="C43" s="188" t="str">
        <f>IF(ISBLANK(C2),"",MIN(C2:C38))</f>
        <v/>
      </c>
      <c r="E43" s="194"/>
      <c r="F43" s="27" t="str">
        <f t="shared" ref="F43:F66" si="0">IF(ISBLANK(E43),"",COUNTIF($E$2:$E$38,E43))</f>
        <v/>
      </c>
      <c r="G43"/>
      <c r="H43"/>
      <c r="J43" s="194"/>
    </row>
    <row r="44" spans="1:10">
      <c r="B44" s="41" t="s">
        <v>228</v>
      </c>
      <c r="C44" s="189" t="str">
        <f>IF(ISBLANK(C2),"",C42-C43)</f>
        <v/>
      </c>
      <c r="E44" s="194"/>
      <c r="F44" s="27" t="str">
        <f t="shared" si="0"/>
        <v/>
      </c>
      <c r="G44"/>
      <c r="H44"/>
      <c r="J44" s="194"/>
    </row>
    <row r="45" spans="1:10">
      <c r="E45" s="194"/>
      <c r="F45" s="27" t="str">
        <f t="shared" si="0"/>
        <v/>
      </c>
      <c r="G45"/>
      <c r="H45"/>
      <c r="J45" s="194"/>
    </row>
    <row r="46" spans="1:10" ht="17" thickBot="1">
      <c r="B46" s="191" t="s">
        <v>229</v>
      </c>
      <c r="C46" s="187" t="str">
        <f>IF(ISBLANK($C$2),"",COUNT(F42:F66))</f>
        <v/>
      </c>
      <c r="E46" s="194"/>
      <c r="F46" s="27" t="str">
        <f t="shared" si="0"/>
        <v/>
      </c>
      <c r="G46"/>
      <c r="H46"/>
      <c r="J46" s="194"/>
    </row>
    <row r="47" spans="1:10">
      <c r="B47" s="41" t="s">
        <v>230</v>
      </c>
      <c r="C47" s="188" t="str">
        <f>IF(ISBLANK($C$2),"",$C$44*C46*4)</f>
        <v/>
      </c>
      <c r="E47" s="194"/>
      <c r="F47" s="27" t="str">
        <f t="shared" si="0"/>
        <v/>
      </c>
      <c r="G47"/>
      <c r="H47"/>
      <c r="J47" s="194"/>
    </row>
    <row r="48" spans="1:10">
      <c r="B48" s="41" t="s">
        <v>231</v>
      </c>
      <c r="C48" s="190" t="str">
        <f>IF(ISBLANK($C$2),"",C47/60)</f>
        <v/>
      </c>
      <c r="E48" s="194"/>
      <c r="F48" s="27" t="str">
        <f t="shared" si="0"/>
        <v/>
      </c>
      <c r="G48"/>
      <c r="H48"/>
      <c r="J48" s="194"/>
    </row>
    <row r="49" spans="2:10">
      <c r="E49" s="194"/>
      <c r="F49" s="27" t="str">
        <f t="shared" si="0"/>
        <v/>
      </c>
      <c r="G49"/>
      <c r="H49"/>
      <c r="J49" s="194"/>
    </row>
    <row r="50" spans="2:10" ht="17" thickBot="1">
      <c r="B50" s="191" t="s">
        <v>232</v>
      </c>
      <c r="C50" s="187" t="str">
        <f>IF(ISBLANK($C$2),"",COUNTA(J42:J66))</f>
        <v/>
      </c>
      <c r="E50" s="194"/>
      <c r="F50" s="27" t="str">
        <f t="shared" si="0"/>
        <v/>
      </c>
      <c r="G50"/>
      <c r="H50"/>
      <c r="J50" s="194"/>
    </row>
    <row r="51" spans="2:10">
      <c r="B51" s="41" t="s">
        <v>230</v>
      </c>
      <c r="C51" s="188" t="str">
        <f>IF(ISBLANK($C$2),"",$C$44*C50*4)</f>
        <v/>
      </c>
      <c r="D51" s="45"/>
      <c r="E51" s="194"/>
      <c r="F51" s="27" t="str">
        <f t="shared" si="0"/>
        <v/>
      </c>
      <c r="G51"/>
      <c r="H51"/>
      <c r="J51" s="194"/>
    </row>
    <row r="52" spans="2:10">
      <c r="B52" s="41" t="s">
        <v>231</v>
      </c>
      <c r="C52" s="190" t="str">
        <f>IF(ISBLANK($C$2),"",C51/60)</f>
        <v/>
      </c>
      <c r="E52" s="194"/>
      <c r="F52" s="27" t="str">
        <f t="shared" si="0"/>
        <v/>
      </c>
      <c r="G52"/>
      <c r="H52"/>
      <c r="J52" s="194"/>
    </row>
    <row r="53" spans="2:10">
      <c r="E53" s="194"/>
      <c r="F53" s="27" t="str">
        <f t="shared" si="0"/>
        <v/>
      </c>
      <c r="G53"/>
      <c r="H53"/>
      <c r="J53" s="194"/>
    </row>
    <row r="54" spans="2:10">
      <c r="E54" s="194"/>
      <c r="F54" s="27" t="str">
        <f t="shared" si="0"/>
        <v/>
      </c>
      <c r="G54"/>
      <c r="H54"/>
      <c r="J54" s="194"/>
    </row>
    <row r="55" spans="2:10">
      <c r="E55" s="194"/>
      <c r="F55" s="27" t="str">
        <f t="shared" si="0"/>
        <v/>
      </c>
      <c r="G55"/>
      <c r="H55"/>
      <c r="J55" s="194"/>
    </row>
    <row r="56" spans="2:10">
      <c r="E56" s="194"/>
      <c r="F56" s="27" t="str">
        <f t="shared" si="0"/>
        <v/>
      </c>
      <c r="G56"/>
      <c r="H56"/>
      <c r="J56" s="194"/>
    </row>
    <row r="57" spans="2:10">
      <c r="E57" s="194"/>
      <c r="F57" s="27" t="str">
        <f t="shared" si="0"/>
        <v/>
      </c>
      <c r="G57"/>
      <c r="H57"/>
      <c r="J57" s="194"/>
    </row>
    <row r="58" spans="2:10">
      <c r="E58" s="194"/>
      <c r="F58" s="27" t="str">
        <f t="shared" si="0"/>
        <v/>
      </c>
      <c r="G58"/>
      <c r="H58"/>
      <c r="J58" s="194"/>
    </row>
    <row r="59" spans="2:10">
      <c r="E59" s="194"/>
      <c r="F59" s="27" t="str">
        <f t="shared" si="0"/>
        <v/>
      </c>
      <c r="G59"/>
      <c r="H59"/>
      <c r="J59" s="194"/>
    </row>
    <row r="60" spans="2:10">
      <c r="D60" s="24"/>
      <c r="E60" s="194"/>
      <c r="F60" s="27" t="str">
        <f t="shared" si="0"/>
        <v/>
      </c>
      <c r="G60"/>
      <c r="H60"/>
      <c r="J60" s="194"/>
    </row>
    <row r="61" spans="2:10">
      <c r="D61" s="24"/>
      <c r="E61" s="194"/>
      <c r="F61" s="27" t="str">
        <f t="shared" si="0"/>
        <v/>
      </c>
      <c r="G61"/>
      <c r="H61"/>
      <c r="J61" s="194"/>
    </row>
    <row r="62" spans="2:10">
      <c r="D62" s="24"/>
      <c r="E62" s="194"/>
      <c r="F62" s="27" t="str">
        <f t="shared" si="0"/>
        <v/>
      </c>
      <c r="G62"/>
      <c r="H62"/>
      <c r="J62" s="194"/>
    </row>
    <row r="63" spans="2:10">
      <c r="D63" s="24"/>
      <c r="E63" s="194"/>
      <c r="F63" s="27" t="str">
        <f t="shared" si="0"/>
        <v/>
      </c>
      <c r="G63"/>
      <c r="H63"/>
      <c r="J63" s="194"/>
    </row>
    <row r="64" spans="2:10">
      <c r="E64" s="194"/>
      <c r="F64" s="27" t="str">
        <f t="shared" si="0"/>
        <v/>
      </c>
      <c r="G64"/>
      <c r="H64"/>
      <c r="J64" s="194"/>
    </row>
    <row r="65" spans="5:10">
      <c r="E65" s="194"/>
      <c r="F65" s="27" t="str">
        <f t="shared" si="0"/>
        <v/>
      </c>
      <c r="G65"/>
      <c r="H65"/>
      <c r="J65" s="194"/>
    </row>
    <row r="66" spans="5:10">
      <c r="E66" s="164"/>
      <c r="F66" s="27" t="str">
        <f t="shared" si="0"/>
        <v/>
      </c>
      <c r="G66"/>
      <c r="H66"/>
      <c r="J66" s="164"/>
    </row>
    <row r="67" spans="5:10">
      <c r="E67" t="str">
        <f>IF(ISBLANK(E42),"",COUNTA(E42:E66)&amp;" unique journals")</f>
        <v/>
      </c>
      <c r="F67"/>
      <c r="G67"/>
      <c r="H67"/>
      <c r="J67" t="str">
        <f>IF(ISBLANK(J42),"",COUNTA(J42:J66)&amp;" journals with two or more articles")</f>
        <v/>
      </c>
    </row>
    <row r="68" spans="5:10">
      <c r="E68" s="24"/>
      <c r="F68"/>
      <c r="G68"/>
      <c r="H68"/>
    </row>
    <row r="69" spans="5:10">
      <c r="F69"/>
      <c r="G69"/>
      <c r="H69"/>
    </row>
    <row r="70" spans="5:10">
      <c r="F70"/>
      <c r="G70"/>
      <c r="H70"/>
    </row>
    <row r="71" spans="5:10">
      <c r="F71"/>
      <c r="G71"/>
      <c r="H71"/>
    </row>
    <row r="72" spans="5:10">
      <c r="F72"/>
      <c r="G72"/>
      <c r="H72"/>
    </row>
    <row r="73" spans="5:10">
      <c r="F73"/>
      <c r="G73"/>
      <c r="H73"/>
    </row>
    <row r="74" spans="5:10">
      <c r="F74"/>
      <c r="G74"/>
      <c r="H74"/>
    </row>
    <row r="75" spans="5:10">
      <c r="F75"/>
      <c r="G75"/>
      <c r="H75"/>
    </row>
    <row r="76" spans="5:10">
      <c r="H76"/>
    </row>
    <row r="77" spans="5:10">
      <c r="H77"/>
    </row>
    <row r="78" spans="5:10">
      <c r="F78"/>
      <c r="G78"/>
      <c r="H78"/>
    </row>
    <row r="79" spans="5:10">
      <c r="F79"/>
      <c r="G79"/>
      <c r="H79"/>
    </row>
    <row r="80" spans="5:10">
      <c r="F80"/>
      <c r="G80"/>
      <c r="H80"/>
    </row>
    <row r="81" spans="6:8">
      <c r="F81"/>
      <c r="G81"/>
      <c r="H81"/>
    </row>
    <row r="82" spans="6:8">
      <c r="F82"/>
      <c r="G82"/>
      <c r="H82"/>
    </row>
    <row r="83" spans="6:8">
      <c r="F83"/>
      <c r="G83"/>
      <c r="H83"/>
    </row>
    <row r="84" spans="6:8">
      <c r="F84"/>
      <c r="G84"/>
      <c r="H84"/>
    </row>
    <row r="85" spans="6:8">
      <c r="F85"/>
      <c r="G85"/>
      <c r="H85"/>
    </row>
  </sheetData>
  <conditionalFormatting sqref="E65">
    <cfRule type="duplicateValues" dxfId="5" priority="3"/>
  </conditionalFormatting>
  <conditionalFormatting sqref="E66 E68">
    <cfRule type="duplicateValues" dxfId="4" priority="2"/>
  </conditionalFormatting>
  <conditionalFormatting sqref="E2:E40">
    <cfRule type="duplicateValues" dxfId="3" priority="6"/>
  </conditionalFormatting>
  <conditionalFormatting sqref="J40">
    <cfRule type="duplicateValues" dxfId="2" priority="1"/>
  </conditionalFormatting>
  <pageMargins left="0.75" right="0.75" top="1" bottom="1" header="0.5" footer="0.5"/>
  <pageSetup orientation="portrait"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74DEC-E4D7-F94A-AF74-BE329B840520}">
  <dimension ref="A1:AC15"/>
  <sheetViews>
    <sheetView workbookViewId="0">
      <selection activeCell="A3" sqref="A3"/>
    </sheetView>
  </sheetViews>
  <sheetFormatPr baseColWidth="10" defaultColWidth="11" defaultRowHeight="16"/>
  <cols>
    <col min="1" max="1" width="4.1640625" bestFit="1" customWidth="1"/>
    <col min="2" max="2" width="24.5" bestFit="1" customWidth="1"/>
    <col min="3" max="3" width="5.1640625" bestFit="1" customWidth="1"/>
    <col min="4" max="4" width="10.83203125" customWidth="1"/>
    <col min="5" max="5" width="35.33203125" customWidth="1"/>
    <col min="6" max="9" width="8.6640625" customWidth="1"/>
    <col min="10" max="10" width="14.83203125" customWidth="1"/>
    <col min="11" max="11" width="24.1640625" customWidth="1"/>
    <col min="12" max="12" width="23.83203125" customWidth="1"/>
    <col min="13" max="13" width="20.1640625" customWidth="1"/>
    <col min="14" max="14" width="30.1640625" customWidth="1"/>
    <col min="15" max="15" width="16" customWidth="1"/>
    <col min="16" max="16" width="25.33203125" customWidth="1"/>
    <col min="17" max="17" width="25" bestFit="1" customWidth="1"/>
    <col min="18" max="18" width="27.5" bestFit="1" customWidth="1"/>
    <col min="19" max="19" width="15.1640625" customWidth="1"/>
    <col min="20" max="20" width="26.1640625" customWidth="1"/>
    <col min="21" max="21" width="17.6640625" customWidth="1"/>
    <col min="22" max="22" width="17.1640625" customWidth="1"/>
    <col min="23" max="23" width="16.83203125" bestFit="1" customWidth="1"/>
    <col min="24" max="24" width="27" customWidth="1"/>
    <col min="25" max="25" width="25" bestFit="1" customWidth="1"/>
  </cols>
  <sheetData>
    <row r="1" spans="1:29">
      <c r="A1" s="48" t="s">
        <v>123</v>
      </c>
      <c r="B1" s="48" t="s">
        <v>138</v>
      </c>
      <c r="C1" s="48" t="s">
        <v>127</v>
      </c>
      <c r="D1" s="48" t="s">
        <v>122</v>
      </c>
      <c r="E1" s="48" t="s">
        <v>98</v>
      </c>
      <c r="F1" s="48" t="s">
        <v>137</v>
      </c>
      <c r="G1" s="48" t="s">
        <v>136</v>
      </c>
      <c r="H1" s="48" t="s">
        <v>135</v>
      </c>
      <c r="I1" s="48" t="s">
        <v>206</v>
      </c>
      <c r="J1" s="48" t="s">
        <v>200</v>
      </c>
      <c r="K1" s="195" t="s">
        <v>236</v>
      </c>
      <c r="L1" s="195" t="s">
        <v>235</v>
      </c>
      <c r="M1" s="195" t="s">
        <v>237</v>
      </c>
      <c r="N1" s="195" t="s">
        <v>238</v>
      </c>
      <c r="O1" s="195" t="s">
        <v>240</v>
      </c>
      <c r="P1" s="195" t="s">
        <v>248</v>
      </c>
      <c r="Q1" s="195" t="s">
        <v>239</v>
      </c>
      <c r="R1" s="196" t="s">
        <v>241</v>
      </c>
      <c r="S1" s="196" t="s">
        <v>242</v>
      </c>
      <c r="T1" s="196" t="s">
        <v>243</v>
      </c>
      <c r="U1" s="196" t="s">
        <v>244</v>
      </c>
      <c r="V1" s="196" t="s">
        <v>245</v>
      </c>
      <c r="W1" s="196" t="s">
        <v>246</v>
      </c>
      <c r="X1" s="196" t="s">
        <v>249</v>
      </c>
      <c r="Y1" s="196" t="s">
        <v>247</v>
      </c>
    </row>
    <row r="2" spans="1:29" s="46" customFormat="1">
      <c r="A2" s="46">
        <v>42</v>
      </c>
      <c r="B2" s="46" t="s">
        <v>251</v>
      </c>
      <c r="C2" s="46">
        <v>2020</v>
      </c>
      <c r="D2" s="46" t="s">
        <v>250</v>
      </c>
      <c r="E2" s="46" t="s">
        <v>252</v>
      </c>
      <c r="F2" s="46">
        <v>24</v>
      </c>
      <c r="G2" s="46">
        <v>1</v>
      </c>
      <c r="H2" s="46" t="s">
        <v>253</v>
      </c>
      <c r="J2" s="46" t="s">
        <v>254</v>
      </c>
      <c r="K2" s="49" t="s">
        <v>255</v>
      </c>
      <c r="L2" s="46" t="s">
        <v>256</v>
      </c>
      <c r="M2" s="46" t="s">
        <v>257</v>
      </c>
      <c r="N2" s="46" t="s">
        <v>263</v>
      </c>
      <c r="O2" s="46" t="s">
        <v>265</v>
      </c>
      <c r="P2" s="46" t="s">
        <v>258</v>
      </c>
      <c r="Q2" s="49" t="s">
        <v>267</v>
      </c>
      <c r="R2" s="46" t="s">
        <v>259</v>
      </c>
      <c r="S2" s="46" t="s">
        <v>260</v>
      </c>
      <c r="T2" s="46" t="s">
        <v>261</v>
      </c>
      <c r="U2" s="46" t="s">
        <v>257</v>
      </c>
      <c r="V2" s="46" t="s">
        <v>262</v>
      </c>
      <c r="W2" s="46" t="s">
        <v>264</v>
      </c>
      <c r="X2" s="46" t="s">
        <v>266</v>
      </c>
      <c r="Y2" s="46" t="s">
        <v>267</v>
      </c>
    </row>
    <row r="3" spans="1:29">
      <c r="B3" s="24"/>
      <c r="K3" s="24"/>
      <c r="L3" s="24"/>
      <c r="N3" s="46"/>
      <c r="O3" s="49"/>
      <c r="P3" s="49"/>
      <c r="Q3" s="49"/>
    </row>
    <row r="4" spans="1:29">
      <c r="B4" s="24"/>
      <c r="K4" s="24"/>
      <c r="L4" s="34"/>
      <c r="N4" s="46"/>
      <c r="O4" s="49"/>
      <c r="P4" s="49"/>
      <c r="Q4" s="49"/>
    </row>
    <row r="5" spans="1:29">
      <c r="B5" s="24"/>
      <c r="K5" s="24"/>
      <c r="L5" s="34"/>
      <c r="N5" s="46"/>
    </row>
    <row r="6" spans="1:29">
      <c r="B6" s="24"/>
      <c r="K6" s="42"/>
      <c r="L6" s="24"/>
      <c r="N6" s="46"/>
      <c r="O6" s="49"/>
      <c r="P6" s="49"/>
      <c r="Q6" s="49"/>
    </row>
    <row r="7" spans="1:29">
      <c r="B7" s="24"/>
      <c r="K7" s="52"/>
      <c r="L7" s="24"/>
      <c r="N7" s="46"/>
      <c r="O7" s="49"/>
      <c r="P7" s="49"/>
      <c r="Q7" s="49"/>
    </row>
    <row r="8" spans="1:29" s="39" customFormat="1">
      <c r="B8" s="35"/>
      <c r="K8" s="24"/>
      <c r="L8" s="24"/>
      <c r="M8"/>
      <c r="N8" s="46"/>
      <c r="O8" s="51"/>
      <c r="P8" s="51"/>
      <c r="Q8" s="51"/>
      <c r="R8"/>
      <c r="S8"/>
      <c r="T8"/>
      <c r="U8"/>
      <c r="V8"/>
      <c r="W8"/>
      <c r="X8"/>
      <c r="Y8"/>
      <c r="Z8"/>
      <c r="AA8"/>
      <c r="AB8"/>
      <c r="AC8"/>
    </row>
    <row r="9" spans="1:29">
      <c r="B9" s="24"/>
      <c r="O9" s="35"/>
      <c r="P9" s="35"/>
      <c r="Q9" s="35"/>
    </row>
    <row r="10" spans="1:29">
      <c r="B10" s="24"/>
      <c r="O10" s="24"/>
      <c r="P10" s="24"/>
      <c r="Q10" s="24"/>
      <c r="R10" s="45"/>
    </row>
    <row r="11" spans="1:29">
      <c r="B11" s="24"/>
      <c r="O11" s="24"/>
      <c r="P11" s="24"/>
      <c r="Q11" s="24"/>
    </row>
    <row r="12" spans="1:29">
      <c r="B12" s="24"/>
      <c r="M12" s="43"/>
      <c r="O12" s="24"/>
      <c r="P12" s="24"/>
      <c r="Q12" s="24"/>
    </row>
    <row r="13" spans="1:29">
      <c r="B13" s="24"/>
      <c r="D13" s="50"/>
      <c r="M13" s="43"/>
      <c r="O13" s="24"/>
      <c r="P13" s="24"/>
      <c r="Q13" s="24"/>
    </row>
    <row r="15" spans="1:29">
      <c r="E15" s="13"/>
      <c r="F15" s="41"/>
      <c r="G15" s="41"/>
      <c r="H15" s="41"/>
      <c r="I15" s="41"/>
      <c r="J15" s="13"/>
    </row>
  </sheetData>
  <conditionalFormatting sqref="E1:E1048576">
    <cfRule type="duplicateValues" dxfId="1" priority="2"/>
  </conditionalFormatting>
  <conditionalFormatting sqref="R1:R1048576">
    <cfRule type="duplicateValues" dxfId="0" priority="1"/>
  </conditionalFormatting>
  <pageMargins left="0.75" right="0.75" top="1" bottom="1" header="0.5" footer="0.5"/>
  <pageSetup orientation="landscape" horizontalDpi="4294967292" vertic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CA52-54B2-824A-8428-A9BBD15DDF73}">
  <sheetPr>
    <tabColor rgb="FFC00000"/>
  </sheetPr>
  <dimension ref="A1:B31"/>
  <sheetViews>
    <sheetView workbookViewId="0">
      <selection activeCell="A3" sqref="A3"/>
    </sheetView>
  </sheetViews>
  <sheetFormatPr baseColWidth="10" defaultRowHeight="16"/>
  <cols>
    <col min="1" max="1" width="2.33203125" bestFit="1" customWidth="1"/>
    <col min="2" max="2" width="76" customWidth="1"/>
  </cols>
  <sheetData>
    <row r="1" spans="1:2" ht="34">
      <c r="A1" s="236" t="s">
        <v>268</v>
      </c>
      <c r="B1" s="236"/>
    </row>
    <row r="2" spans="1:2" ht="32">
      <c r="A2" s="60">
        <v>0</v>
      </c>
      <c r="B2" s="59" t="s">
        <v>150</v>
      </c>
    </row>
    <row r="3" spans="1:2">
      <c r="A3" s="60">
        <v>1</v>
      </c>
      <c r="B3" s="61" t="s">
        <v>149</v>
      </c>
    </row>
    <row r="4" spans="1:2" ht="32">
      <c r="A4" s="60" t="s">
        <v>120</v>
      </c>
      <c r="B4" s="59" t="s">
        <v>269</v>
      </c>
    </row>
    <row r="5" spans="1:2">
      <c r="B5" s="58" t="s">
        <v>270</v>
      </c>
    </row>
    <row r="6" spans="1:2">
      <c r="B6" s="197" t="s">
        <v>280</v>
      </c>
    </row>
    <row r="7" spans="1:2">
      <c r="B7" s="197" t="s">
        <v>281</v>
      </c>
    </row>
    <row r="8" spans="1:2">
      <c r="B8" s="197" t="s">
        <v>282</v>
      </c>
    </row>
    <row r="9" spans="1:2">
      <c r="B9" s="58" t="s">
        <v>271</v>
      </c>
    </row>
    <row r="10" spans="1:2">
      <c r="B10" s="58" t="s">
        <v>283</v>
      </c>
    </row>
    <row r="11" spans="1:2" ht="96">
      <c r="B11" s="58" t="s">
        <v>272</v>
      </c>
    </row>
    <row r="12" spans="1:2" ht="48">
      <c r="B12" s="58" t="s">
        <v>273</v>
      </c>
    </row>
    <row r="13" spans="1:2" ht="33" customHeight="1">
      <c r="B13" s="58" t="s">
        <v>279</v>
      </c>
    </row>
    <row r="14" spans="1:2">
      <c r="B14" s="58" t="s">
        <v>274</v>
      </c>
    </row>
    <row r="16" spans="1:2" ht="34">
      <c r="A16" s="57" t="s">
        <v>148</v>
      </c>
      <c r="B16" s="57"/>
    </row>
    <row r="17" spans="1:2" ht="35" customHeight="1">
      <c r="A17" s="237" t="s">
        <v>275</v>
      </c>
      <c r="B17" s="237"/>
    </row>
    <row r="18" spans="1:2">
      <c r="A18" s="55">
        <v>1</v>
      </c>
      <c r="B18" s="54" t="s">
        <v>147</v>
      </c>
    </row>
    <row r="19" spans="1:2">
      <c r="B19" s="53" t="s">
        <v>146</v>
      </c>
    </row>
    <row r="20" spans="1:2">
      <c r="B20" s="53" t="s">
        <v>145</v>
      </c>
    </row>
    <row r="21" spans="1:2" ht="96">
      <c r="B21" s="56" t="s">
        <v>144</v>
      </c>
    </row>
    <row r="22" spans="1:2">
      <c r="B22" s="53" t="s">
        <v>143</v>
      </c>
    </row>
    <row r="23" spans="1:2">
      <c r="B23" s="53" t="s">
        <v>142</v>
      </c>
    </row>
    <row r="24" spans="1:2" ht="16" customHeight="1">
      <c r="B24" s="53" t="s">
        <v>276</v>
      </c>
    </row>
    <row r="25" spans="1:2">
      <c r="B25" s="53" t="s">
        <v>141</v>
      </c>
    </row>
    <row r="26" spans="1:2">
      <c r="A26" s="55">
        <v>2</v>
      </c>
      <c r="B26" s="54" t="s">
        <v>140</v>
      </c>
    </row>
    <row r="27" spans="1:2" ht="32">
      <c r="B27" s="53" t="s">
        <v>277</v>
      </c>
    </row>
    <row r="28" spans="1:2">
      <c r="A28" s="55">
        <v>3</v>
      </c>
      <c r="B28" s="54" t="s">
        <v>111</v>
      </c>
    </row>
    <row r="29" spans="1:2" ht="64">
      <c r="B29" s="53" t="s">
        <v>278</v>
      </c>
    </row>
    <row r="30" spans="1:2">
      <c r="A30" s="55">
        <v>4</v>
      </c>
      <c r="B30" s="54" t="s">
        <v>284</v>
      </c>
    </row>
    <row r="31" spans="1:2" ht="32">
      <c r="B31" s="53" t="s">
        <v>139</v>
      </c>
    </row>
  </sheetData>
  <mergeCells count="2">
    <mergeCell ref="A1:B1"/>
    <mergeCell ref="A17:B17"/>
  </mergeCells>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CDEC9-62F0-6D4E-B853-C5B910536E21}">
  <dimension ref="A1:AO80"/>
  <sheetViews>
    <sheetView showGridLines="0" workbookViewId="0">
      <selection activeCell="D2" sqref="D2:E2"/>
    </sheetView>
  </sheetViews>
  <sheetFormatPr baseColWidth="10" defaultColWidth="10.83203125" defaultRowHeight="16"/>
  <cols>
    <col min="1" max="1" width="11.33203125" customWidth="1"/>
    <col min="2" max="2" width="3.6640625" bestFit="1" customWidth="1"/>
    <col min="3" max="3" width="2.1640625" bestFit="1" customWidth="1"/>
    <col min="4" max="4" width="6.33203125" customWidth="1"/>
    <col min="5" max="5" width="6.6640625" customWidth="1"/>
    <col min="6" max="6" width="1.5" customWidth="1"/>
    <col min="7" max="7" width="9.6640625" style="13" bestFit="1" customWidth="1"/>
    <col min="8" max="9" width="5.83203125" customWidth="1"/>
    <col min="10" max="10" width="9.1640625" bestFit="1" customWidth="1"/>
    <col min="12" max="12" width="2.5" customWidth="1"/>
    <col min="13" max="13" width="19.5" customWidth="1"/>
    <col min="15" max="15" width="10.1640625" customWidth="1"/>
    <col min="16" max="16" width="7.1640625" customWidth="1"/>
    <col min="17" max="21" width="5.83203125" bestFit="1" customWidth="1"/>
    <col min="22" max="41" width="6.1640625" bestFit="1" customWidth="1"/>
  </cols>
  <sheetData>
    <row r="1" spans="1:34" ht="21" thickBot="1">
      <c r="A1" s="2" t="s">
        <v>91</v>
      </c>
      <c r="B1" s="2"/>
      <c r="C1" s="2"/>
      <c r="D1" s="2"/>
      <c r="E1" s="2"/>
      <c r="F1" s="2"/>
      <c r="G1" s="80"/>
      <c r="H1" s="2"/>
      <c r="I1" s="2"/>
      <c r="J1" s="2"/>
      <c r="K1" s="2"/>
      <c r="M1" s="101" t="s">
        <v>70</v>
      </c>
      <c r="N1" s="14" t="s">
        <v>71</v>
      </c>
      <c r="P1" s="14" t="s">
        <v>178</v>
      </c>
      <c r="Q1" s="14"/>
      <c r="R1" s="14"/>
      <c r="S1" s="14"/>
      <c r="T1" s="14"/>
      <c r="U1" s="14"/>
      <c r="V1" s="14"/>
      <c r="W1" s="14"/>
      <c r="X1" s="14"/>
      <c r="Y1" s="14"/>
      <c r="Z1" s="14"/>
      <c r="AA1" s="14"/>
      <c r="AB1" s="14"/>
      <c r="AC1" s="14"/>
      <c r="AD1" s="14"/>
      <c r="AE1" s="14"/>
      <c r="AF1" s="14"/>
      <c r="AG1" s="14"/>
      <c r="AH1" s="14"/>
    </row>
    <row r="2" spans="1:34" ht="17" thickTop="1">
      <c r="D2" s="203" t="s">
        <v>68</v>
      </c>
      <c r="E2" s="203"/>
      <c r="G2" s="87" t="s">
        <v>69</v>
      </c>
      <c r="H2" s="201" t="str">
        <f>$D$2</f>
        <v>R1</v>
      </c>
      <c r="I2" s="201"/>
      <c r="J2" s="40"/>
      <c r="K2" s="40"/>
      <c r="M2" s="13" t="s">
        <v>74</v>
      </c>
      <c r="N2" t="s">
        <v>75</v>
      </c>
      <c r="P2" t="s">
        <v>177</v>
      </c>
    </row>
    <row r="3" spans="1:34">
      <c r="B3" s="204" t="s">
        <v>73</v>
      </c>
      <c r="D3" s="15">
        <v>1</v>
      </c>
      <c r="E3" s="15">
        <v>0</v>
      </c>
      <c r="G3" s="87"/>
      <c r="H3" s="88">
        <v>1</v>
      </c>
      <c r="I3" s="88">
        <v>0</v>
      </c>
      <c r="J3" s="40"/>
      <c r="K3" s="40"/>
      <c r="M3" s="41" t="s">
        <v>77</v>
      </c>
      <c r="N3" t="s">
        <v>78</v>
      </c>
    </row>
    <row r="4" spans="1:34" ht="16" customHeight="1">
      <c r="B4" s="204"/>
      <c r="C4">
        <v>1</v>
      </c>
      <c r="D4" s="76">
        <v>0</v>
      </c>
      <c r="E4" s="77">
        <v>0</v>
      </c>
      <c r="G4" s="87">
        <v>1</v>
      </c>
      <c r="H4" s="97" t="e">
        <f>D4/SUM(D4:E5)</f>
        <v>#DIV/0!</v>
      </c>
      <c r="I4" s="98" t="e">
        <f>E4/SUM(D4:E5)</f>
        <v>#DIV/0!</v>
      </c>
      <c r="J4" s="89" t="e">
        <f>H4+I4</f>
        <v>#DIV/0!</v>
      </c>
      <c r="K4" s="40"/>
      <c r="M4" s="41" t="s">
        <v>79</v>
      </c>
      <c r="N4" t="s">
        <v>80</v>
      </c>
      <c r="P4" t="s">
        <v>72</v>
      </c>
    </row>
    <row r="5" spans="1:34">
      <c r="B5" s="204"/>
      <c r="C5">
        <v>0</v>
      </c>
      <c r="D5" s="78">
        <v>0</v>
      </c>
      <c r="E5" s="79">
        <v>0</v>
      </c>
      <c r="G5" s="87">
        <v>0</v>
      </c>
      <c r="H5" s="99" t="e">
        <f>D5/SUM(D4:E5)</f>
        <v>#DIV/0!</v>
      </c>
      <c r="I5" s="100" t="e">
        <f>E5/SUM(D4:E5)</f>
        <v>#DIV/0!</v>
      </c>
      <c r="J5" s="89" t="e">
        <f>H5+I5</f>
        <v>#DIV/0!</v>
      </c>
      <c r="K5" s="40"/>
      <c r="M5" s="41" t="s">
        <v>82</v>
      </c>
      <c r="N5" t="s">
        <v>83</v>
      </c>
      <c r="P5" t="s">
        <v>76</v>
      </c>
    </row>
    <row r="6" spans="1:34">
      <c r="B6" s="204"/>
      <c r="G6" s="87"/>
      <c r="H6" s="89" t="e">
        <f>H4+H5</f>
        <v>#DIV/0!</v>
      </c>
      <c r="I6" s="89" t="e">
        <f>I4+I5</f>
        <v>#DIV/0!</v>
      </c>
      <c r="J6" s="89" t="e">
        <f>H4+I5</f>
        <v>#DIV/0!</v>
      </c>
      <c r="K6" s="40"/>
      <c r="M6" s="41" t="s">
        <v>86</v>
      </c>
      <c r="N6" t="s">
        <v>87</v>
      </c>
    </row>
    <row r="7" spans="1:34">
      <c r="D7" s="13" t="s">
        <v>85</v>
      </c>
      <c r="E7" s="69">
        <f>SUM(D4:E5)</f>
        <v>0</v>
      </c>
      <c r="G7" s="87"/>
      <c r="H7" s="40"/>
      <c r="I7" s="40"/>
      <c r="J7" s="40"/>
      <c r="K7" s="40"/>
      <c r="M7" s="41" t="s">
        <v>89</v>
      </c>
      <c r="N7" t="s">
        <v>90</v>
      </c>
      <c r="P7" t="s">
        <v>81</v>
      </c>
    </row>
    <row r="8" spans="1:34">
      <c r="E8" s="46"/>
      <c r="G8" s="87" t="s">
        <v>88</v>
      </c>
      <c r="H8" s="89" t="e">
        <f>J4*H6+I6*J5</f>
        <v>#DIV/0!</v>
      </c>
      <c r="I8" s="40"/>
      <c r="J8" s="40" t="s">
        <v>175</v>
      </c>
      <c r="K8" s="89" t="e">
        <f>SQRT((J6*(1-J6))/(E7*(1-H8)^2))</f>
        <v>#DIV/0!</v>
      </c>
      <c r="L8" s="17"/>
      <c r="P8" t="s">
        <v>84</v>
      </c>
    </row>
    <row r="9" spans="1:34">
      <c r="D9" s="13" t="s">
        <v>92</v>
      </c>
      <c r="E9" s="82"/>
      <c r="G9" s="94" t="s">
        <v>174</v>
      </c>
      <c r="H9" s="95" t="e">
        <f>(J6-H8)/(1-H8)</f>
        <v>#DIV/0!</v>
      </c>
      <c r="I9" s="36"/>
      <c r="J9" s="36" t="s">
        <v>94</v>
      </c>
      <c r="K9" s="96" t="e">
        <f>ROUND(H9-1.96*K8,2)&amp;" to "&amp;ROUND(H9+1.96*K8,2)</f>
        <v>#DIV/0!</v>
      </c>
      <c r="L9" s="21"/>
    </row>
    <row r="10" spans="1:34">
      <c r="E10" t="str">
        <f>IF(ISBLANK(E9),"",E9=E7)</f>
        <v/>
      </c>
      <c r="G10" s="87"/>
      <c r="H10" s="40"/>
      <c r="I10" s="40"/>
      <c r="J10" s="40" t="s">
        <v>95</v>
      </c>
      <c r="K10" s="89" t="e">
        <f>ROUND(H9-2.58*K8,2)&amp;" to "&amp;ROUND(H9+2.58*K8,2)</f>
        <v>#DIV/0!</v>
      </c>
      <c r="L10" s="17"/>
    </row>
    <row r="11" spans="1:34" ht="21" thickBot="1">
      <c r="A11" s="2" t="s">
        <v>96</v>
      </c>
      <c r="B11" s="2"/>
      <c r="C11" s="2"/>
      <c r="D11" s="2"/>
      <c r="E11" s="2"/>
      <c r="F11" s="2"/>
      <c r="G11" s="80"/>
      <c r="H11" s="2"/>
      <c r="I11" s="2"/>
      <c r="J11" s="2"/>
      <c r="K11" s="2"/>
    </row>
    <row r="12" spans="1:34" ht="17" thickTop="1">
      <c r="D12" s="200" t="str">
        <f>$D$2</f>
        <v>R1</v>
      </c>
      <c r="E12" s="200"/>
      <c r="G12" s="87" t="s">
        <v>69</v>
      </c>
      <c r="H12" s="201" t="str">
        <f>$D$2</f>
        <v>R1</v>
      </c>
      <c r="I12" s="201"/>
      <c r="J12" s="40"/>
      <c r="K12" s="40"/>
      <c r="P12" t="s">
        <v>179</v>
      </c>
    </row>
    <row r="13" spans="1:34">
      <c r="B13" s="202" t="str">
        <f>$B$3</f>
        <v>R2</v>
      </c>
      <c r="D13" s="15">
        <v>1</v>
      </c>
      <c r="E13" s="15">
        <v>0</v>
      </c>
      <c r="G13" s="87"/>
      <c r="H13" s="88">
        <v>1</v>
      </c>
      <c r="I13" s="88">
        <v>0</v>
      </c>
      <c r="J13" s="40"/>
      <c r="K13" s="40"/>
      <c r="P13" t="s">
        <v>176</v>
      </c>
    </row>
    <row r="14" spans="1:34" ht="16" customHeight="1">
      <c r="B14" s="202"/>
      <c r="C14">
        <v>1</v>
      </c>
      <c r="D14" s="76">
        <v>0</v>
      </c>
      <c r="E14" s="77">
        <v>0</v>
      </c>
      <c r="G14" s="87">
        <v>1</v>
      </c>
      <c r="H14" s="97" t="e">
        <f>D14/SUM(D14:E15)</f>
        <v>#DIV/0!</v>
      </c>
      <c r="I14" s="98" t="e">
        <f>E14/SUM(D14:E15)</f>
        <v>#DIV/0!</v>
      </c>
      <c r="J14" s="89" t="e">
        <f>H14+I14</f>
        <v>#DIV/0!</v>
      </c>
      <c r="K14" s="40"/>
    </row>
    <row r="15" spans="1:34">
      <c r="B15" s="202"/>
      <c r="C15">
        <v>0</v>
      </c>
      <c r="D15" s="78">
        <v>0</v>
      </c>
      <c r="E15" s="79">
        <v>0</v>
      </c>
      <c r="G15" s="87">
        <v>0</v>
      </c>
      <c r="H15" s="99" t="e">
        <f>D15/SUM(D14:E15)</f>
        <v>#DIV/0!</v>
      </c>
      <c r="I15" s="100" t="e">
        <f>E15/SUM(D14:E15)</f>
        <v>#DIV/0!</v>
      </c>
      <c r="J15" s="89" t="e">
        <f>H15+I15</f>
        <v>#DIV/0!</v>
      </c>
      <c r="K15" s="40"/>
    </row>
    <row r="16" spans="1:34">
      <c r="B16" s="202"/>
      <c r="G16" s="87"/>
      <c r="H16" s="89" t="e">
        <f>H14+H15</f>
        <v>#DIV/0!</v>
      </c>
      <c r="I16" s="89" t="e">
        <f>I14+I15</f>
        <v>#DIV/0!</v>
      </c>
      <c r="J16" s="89" t="e">
        <f>H14+I15</f>
        <v>#DIV/0!</v>
      </c>
      <c r="K16" s="40"/>
    </row>
    <row r="17" spans="1:12">
      <c r="D17" s="13" t="s">
        <v>85</v>
      </c>
      <c r="E17" s="69">
        <f>SUM(D14:E15)</f>
        <v>0</v>
      </c>
      <c r="G17" s="87"/>
      <c r="H17" s="40"/>
      <c r="I17" s="40"/>
      <c r="J17" s="40"/>
      <c r="K17" s="40"/>
    </row>
    <row r="18" spans="1:12">
      <c r="E18" s="46"/>
      <c r="G18" s="87" t="s">
        <v>88</v>
      </c>
      <c r="H18" s="89" t="e">
        <f>J14*H16+I16*J15</f>
        <v>#DIV/0!</v>
      </c>
      <c r="I18" s="40"/>
      <c r="J18" s="40" t="s">
        <v>175</v>
      </c>
      <c r="K18" s="89" t="e">
        <f>SQRT((J16*(1-J16))/(E17*(1-H18)^2))</f>
        <v>#DIV/0!</v>
      </c>
      <c r="L18" s="17"/>
    </row>
    <row r="19" spans="1:12">
      <c r="D19" s="13" t="s">
        <v>92</v>
      </c>
      <c r="E19" s="82"/>
      <c r="G19" s="94" t="s">
        <v>93</v>
      </c>
      <c r="H19" s="95" t="e">
        <f>(J16-H18)/(1-H18)</f>
        <v>#DIV/0!</v>
      </c>
      <c r="I19" s="36"/>
      <c r="J19" s="36" t="s">
        <v>94</v>
      </c>
      <c r="K19" s="96" t="e">
        <f>ROUND(H19-1.96*K18,2)&amp;" to "&amp;ROUND(H19+1.96*K18,2)</f>
        <v>#DIV/0!</v>
      </c>
      <c r="L19" s="21"/>
    </row>
    <row r="20" spans="1:12">
      <c r="E20" t="str">
        <f>IF(ISBLANK(E19),"",E19=E17)</f>
        <v/>
      </c>
      <c r="G20" s="87"/>
      <c r="H20" s="40"/>
      <c r="I20" s="40"/>
      <c r="J20" s="40" t="s">
        <v>95</v>
      </c>
      <c r="K20" s="89" t="e">
        <f>ROUND(H19-2.58*K18,2)&amp;" to "&amp;ROUND(H19+2.58*K18,2)</f>
        <v>#DIV/0!</v>
      </c>
      <c r="L20" s="17"/>
    </row>
    <row r="21" spans="1:12" ht="21" thickBot="1">
      <c r="A21" s="2" t="s">
        <v>140</v>
      </c>
      <c r="B21" s="2"/>
      <c r="C21" s="2"/>
      <c r="D21" s="2"/>
      <c r="E21" s="2"/>
      <c r="F21" s="2"/>
      <c r="G21" s="80"/>
      <c r="H21" s="2"/>
      <c r="I21" s="2"/>
      <c r="J21" s="2"/>
      <c r="K21" s="2"/>
    </row>
    <row r="22" spans="1:12" ht="17" thickTop="1">
      <c r="A22" s="81" t="s">
        <v>168</v>
      </c>
      <c r="D22" s="200" t="str">
        <f>$D$2</f>
        <v>R1</v>
      </c>
      <c r="E22" s="200"/>
      <c r="G22" s="87" t="s">
        <v>69</v>
      </c>
      <c r="H22" s="201" t="str">
        <f>$D$2</f>
        <v>R1</v>
      </c>
      <c r="I22" s="201"/>
      <c r="J22" s="40"/>
      <c r="K22" s="40"/>
    </row>
    <row r="23" spans="1:12" ht="16" customHeight="1">
      <c r="B23" s="202" t="str">
        <f>$B$3</f>
        <v>R2</v>
      </c>
      <c r="D23" s="15">
        <v>1</v>
      </c>
      <c r="E23" s="15">
        <v>0</v>
      </c>
      <c r="G23" s="87"/>
      <c r="H23" s="88">
        <v>1</v>
      </c>
      <c r="I23" s="88">
        <v>0</v>
      </c>
      <c r="J23" s="40"/>
      <c r="K23" s="40"/>
    </row>
    <row r="24" spans="1:12">
      <c r="B24" s="202"/>
      <c r="C24">
        <v>1</v>
      </c>
      <c r="D24" s="76">
        <v>0</v>
      </c>
      <c r="E24" s="77">
        <v>0</v>
      </c>
      <c r="G24" s="87">
        <v>1</v>
      </c>
      <c r="H24" s="97" t="e">
        <f>D24/SUM(D24:E25)</f>
        <v>#DIV/0!</v>
      </c>
      <c r="I24" s="98" t="e">
        <f>E24/SUM(D24:E25)</f>
        <v>#DIV/0!</v>
      </c>
      <c r="J24" s="89" t="e">
        <f>H24+I24</f>
        <v>#DIV/0!</v>
      </c>
      <c r="K24" s="40"/>
    </row>
    <row r="25" spans="1:12">
      <c r="B25" s="202"/>
      <c r="C25">
        <v>0</v>
      </c>
      <c r="D25" s="78">
        <v>0</v>
      </c>
      <c r="E25" s="79">
        <v>0</v>
      </c>
      <c r="G25" s="87">
        <v>0</v>
      </c>
      <c r="H25" s="99" t="e">
        <f>D25/SUM(D24:E25)</f>
        <v>#DIV/0!</v>
      </c>
      <c r="I25" s="100" t="e">
        <f>E25/SUM(D24:E25)</f>
        <v>#DIV/0!</v>
      </c>
      <c r="J25" s="89" t="e">
        <f>H25+I25</f>
        <v>#DIV/0!</v>
      </c>
      <c r="K25" s="40"/>
    </row>
    <row r="26" spans="1:12">
      <c r="B26" s="202"/>
      <c r="G26" s="87"/>
      <c r="H26" s="89" t="e">
        <f>H24+H25</f>
        <v>#DIV/0!</v>
      </c>
      <c r="I26" s="89" t="e">
        <f>I24+I25</f>
        <v>#DIV/0!</v>
      </c>
      <c r="J26" s="89" t="e">
        <f>H24+I25</f>
        <v>#DIV/0!</v>
      </c>
      <c r="K26" s="40"/>
    </row>
    <row r="27" spans="1:12">
      <c r="D27" s="13" t="s">
        <v>85</v>
      </c>
      <c r="E27" s="69">
        <f>SUM(D24:E25)</f>
        <v>0</v>
      </c>
      <c r="G27" s="87"/>
      <c r="H27" s="40"/>
      <c r="I27" s="40"/>
      <c r="J27" s="40"/>
      <c r="K27" s="40"/>
    </row>
    <row r="28" spans="1:12">
      <c r="E28" s="46"/>
      <c r="G28" s="87" t="s">
        <v>88</v>
      </c>
      <c r="H28" s="89" t="e">
        <f>J24*H26+I26*J25</f>
        <v>#DIV/0!</v>
      </c>
      <c r="I28" s="40"/>
      <c r="J28" s="40" t="s">
        <v>175</v>
      </c>
      <c r="K28" s="89" t="e">
        <f>SQRT((J26*(1-J26))/(E27*(1-H28)^2))</f>
        <v>#DIV/0!</v>
      </c>
      <c r="L28" s="17"/>
    </row>
    <row r="29" spans="1:12">
      <c r="D29" s="13" t="s">
        <v>92</v>
      </c>
      <c r="E29" s="82"/>
      <c r="G29" s="90" t="s">
        <v>93</v>
      </c>
      <c r="H29" s="91" t="e">
        <f>(J26-H28)/(1-H28)</f>
        <v>#DIV/0!</v>
      </c>
      <c r="I29" s="92"/>
      <c r="J29" s="92" t="s">
        <v>94</v>
      </c>
      <c r="K29" s="93" t="e">
        <f>ROUND(H29-1.96*K28,2)&amp;" to "&amp;ROUND(H29+1.96*K28,2)</f>
        <v>#DIV/0!</v>
      </c>
      <c r="L29" s="21"/>
    </row>
    <row r="30" spans="1:12">
      <c r="E30" t="str">
        <f>IF(ISBLANK(E29),"",E29=E27)</f>
        <v/>
      </c>
      <c r="G30" s="87"/>
      <c r="H30" s="40"/>
      <c r="I30" s="40"/>
      <c r="J30" s="40" t="s">
        <v>95</v>
      </c>
      <c r="K30" s="89" t="e">
        <f>ROUND(H29-2.58*K28,2)&amp;" to "&amp;ROUND(H29+2.58*K28,2)</f>
        <v>#DIV/0!</v>
      </c>
      <c r="L30" s="17"/>
    </row>
    <row r="31" spans="1:12">
      <c r="G31" s="87"/>
      <c r="H31" s="40"/>
      <c r="I31" s="40"/>
      <c r="J31" s="40"/>
      <c r="K31" s="40"/>
    </row>
    <row r="32" spans="1:12">
      <c r="A32" s="81" t="s">
        <v>169</v>
      </c>
      <c r="D32" s="200" t="str">
        <f>$D$2</f>
        <v>R1</v>
      </c>
      <c r="E32" s="200"/>
      <c r="G32" s="87" t="s">
        <v>69</v>
      </c>
      <c r="H32" s="201" t="str">
        <f>$D$2</f>
        <v>R1</v>
      </c>
      <c r="I32" s="201"/>
      <c r="J32" s="40"/>
      <c r="K32" s="40"/>
    </row>
    <row r="33" spans="1:12" ht="16" customHeight="1">
      <c r="B33" s="202" t="str">
        <f>$B$3</f>
        <v>R2</v>
      </c>
      <c r="D33" s="15">
        <v>1</v>
      </c>
      <c r="E33" s="15">
        <v>0</v>
      </c>
      <c r="G33" s="87"/>
      <c r="H33" s="88">
        <v>1</v>
      </c>
      <c r="I33" s="88">
        <v>0</v>
      </c>
      <c r="J33" s="40"/>
      <c r="K33" s="40"/>
    </row>
    <row r="34" spans="1:12">
      <c r="B34" s="202"/>
      <c r="C34">
        <v>1</v>
      </c>
      <c r="D34" s="76">
        <v>0</v>
      </c>
      <c r="E34" s="77">
        <v>0</v>
      </c>
      <c r="G34" s="87">
        <v>1</v>
      </c>
      <c r="H34" s="97" t="e">
        <f>D34/SUM(D34:E35)</f>
        <v>#DIV/0!</v>
      </c>
      <c r="I34" s="98" t="e">
        <f>E34/SUM(D34:E35)</f>
        <v>#DIV/0!</v>
      </c>
      <c r="J34" s="89" t="e">
        <f>H34+I34</f>
        <v>#DIV/0!</v>
      </c>
      <c r="K34" s="40"/>
    </row>
    <row r="35" spans="1:12">
      <c r="B35" s="202"/>
      <c r="C35">
        <v>0</v>
      </c>
      <c r="D35" s="78">
        <v>0</v>
      </c>
      <c r="E35" s="79">
        <v>0</v>
      </c>
      <c r="G35" s="87">
        <v>0</v>
      </c>
      <c r="H35" s="99" t="e">
        <f>D35/SUM(D34:E35)</f>
        <v>#DIV/0!</v>
      </c>
      <c r="I35" s="100" t="e">
        <f>E35/SUM(D34:E35)</f>
        <v>#DIV/0!</v>
      </c>
      <c r="J35" s="89" t="e">
        <f>H35+I35</f>
        <v>#DIV/0!</v>
      </c>
      <c r="K35" s="40"/>
    </row>
    <row r="36" spans="1:12">
      <c r="B36" s="202"/>
      <c r="G36" s="87"/>
      <c r="H36" s="89" t="e">
        <f>H34+H35</f>
        <v>#DIV/0!</v>
      </c>
      <c r="I36" s="89" t="e">
        <f>I34+I35</f>
        <v>#DIV/0!</v>
      </c>
      <c r="J36" s="89" t="e">
        <f>H34+I35</f>
        <v>#DIV/0!</v>
      </c>
      <c r="K36" s="40"/>
    </row>
    <row r="37" spans="1:12">
      <c r="D37" s="13" t="s">
        <v>85</v>
      </c>
      <c r="E37" s="69">
        <f>SUM(D34:E35)</f>
        <v>0</v>
      </c>
      <c r="G37" s="87"/>
      <c r="H37" s="40"/>
      <c r="I37" s="40"/>
      <c r="J37" s="40"/>
      <c r="K37" s="40"/>
    </row>
    <row r="38" spans="1:12">
      <c r="E38" s="46"/>
      <c r="G38" s="87" t="s">
        <v>88</v>
      </c>
      <c r="H38" s="89" t="e">
        <f>J34*H36+I36*J35</f>
        <v>#DIV/0!</v>
      </c>
      <c r="I38" s="40"/>
      <c r="J38" s="40" t="s">
        <v>175</v>
      </c>
      <c r="K38" s="89" t="e">
        <f>SQRT((J36*(1-J36))/(E37*(1-H38)^2))</f>
        <v>#DIV/0!</v>
      </c>
      <c r="L38" s="17"/>
    </row>
    <row r="39" spans="1:12">
      <c r="D39" s="13" t="s">
        <v>92</v>
      </c>
      <c r="E39" s="82"/>
      <c r="G39" s="90" t="s">
        <v>93</v>
      </c>
      <c r="H39" s="91" t="e">
        <f>(J36-H38)/(1-H38)</f>
        <v>#DIV/0!</v>
      </c>
      <c r="I39" s="92"/>
      <c r="J39" s="92" t="s">
        <v>94</v>
      </c>
      <c r="K39" s="93" t="e">
        <f>ROUND(H39-1.96*K38,2)&amp;" to "&amp;ROUND(H39+1.96*K38,2)</f>
        <v>#DIV/0!</v>
      </c>
      <c r="L39" s="21"/>
    </row>
    <row r="40" spans="1:12">
      <c r="E40" t="str">
        <f>IF(ISBLANK(E39),"",E39=E37)</f>
        <v/>
      </c>
      <c r="G40" s="87"/>
      <c r="H40" s="40"/>
      <c r="I40" s="40"/>
      <c r="J40" s="40" t="s">
        <v>95</v>
      </c>
      <c r="K40" s="89" t="e">
        <f>ROUND(H39-2.58*K38,2)&amp;" to "&amp;ROUND(H39+2.58*K38,2)</f>
        <v>#DIV/0!</v>
      </c>
      <c r="L40" s="17"/>
    </row>
    <row r="41" spans="1:12">
      <c r="G41" s="87"/>
      <c r="H41" s="40"/>
      <c r="I41" s="40"/>
      <c r="J41" s="40"/>
      <c r="K41" s="40"/>
    </row>
    <row r="42" spans="1:12">
      <c r="A42" s="81" t="s">
        <v>170</v>
      </c>
      <c r="D42" s="200" t="str">
        <f>$D$2</f>
        <v>R1</v>
      </c>
      <c r="E42" s="200"/>
      <c r="G42" s="87" t="s">
        <v>69</v>
      </c>
      <c r="H42" s="201" t="str">
        <f>$D$2</f>
        <v>R1</v>
      </c>
      <c r="I42" s="201"/>
      <c r="J42" s="40"/>
      <c r="K42" s="40"/>
    </row>
    <row r="43" spans="1:12" ht="16" customHeight="1">
      <c r="A43" s="22"/>
      <c r="B43" s="202" t="str">
        <f>$B$3</f>
        <v>R2</v>
      </c>
      <c r="D43" s="15">
        <v>1</v>
      </c>
      <c r="E43" s="15">
        <v>0</v>
      </c>
      <c r="G43" s="87"/>
      <c r="H43" s="88">
        <v>1</v>
      </c>
      <c r="I43" s="88">
        <v>0</v>
      </c>
      <c r="J43" s="40"/>
      <c r="K43" s="40"/>
    </row>
    <row r="44" spans="1:12">
      <c r="B44" s="202"/>
      <c r="C44">
        <v>1</v>
      </c>
      <c r="D44" s="76">
        <v>0</v>
      </c>
      <c r="E44" s="77">
        <v>0</v>
      </c>
      <c r="G44" s="87">
        <v>1</v>
      </c>
      <c r="H44" s="97" t="e">
        <f>D44/SUM(D44:E45)</f>
        <v>#DIV/0!</v>
      </c>
      <c r="I44" s="98" t="e">
        <f>E44/SUM(D44:E45)</f>
        <v>#DIV/0!</v>
      </c>
      <c r="J44" s="89" t="e">
        <f>H44+I44</f>
        <v>#DIV/0!</v>
      </c>
      <c r="K44" s="40"/>
    </row>
    <row r="45" spans="1:12">
      <c r="B45" s="202"/>
      <c r="C45">
        <v>0</v>
      </c>
      <c r="D45" s="78">
        <v>0</v>
      </c>
      <c r="E45" s="79">
        <v>0</v>
      </c>
      <c r="G45" s="87">
        <v>0</v>
      </c>
      <c r="H45" s="99" t="e">
        <f>D45/SUM(D44:E45)</f>
        <v>#DIV/0!</v>
      </c>
      <c r="I45" s="100" t="e">
        <f>E45/SUM(D44:E45)</f>
        <v>#DIV/0!</v>
      </c>
      <c r="J45" s="89" t="e">
        <f>H45+I45</f>
        <v>#DIV/0!</v>
      </c>
      <c r="K45" s="40"/>
    </row>
    <row r="46" spans="1:12">
      <c r="B46" s="202"/>
      <c r="G46" s="87"/>
      <c r="H46" s="89" t="e">
        <f>H44+H45</f>
        <v>#DIV/0!</v>
      </c>
      <c r="I46" s="89" t="e">
        <f>I44+I45</f>
        <v>#DIV/0!</v>
      </c>
      <c r="J46" s="89" t="e">
        <f>H44+I45</f>
        <v>#DIV/0!</v>
      </c>
      <c r="K46" s="40"/>
    </row>
    <row r="47" spans="1:12">
      <c r="D47" s="13" t="s">
        <v>85</v>
      </c>
      <c r="E47" s="69">
        <f>SUM(D44:E45)</f>
        <v>0</v>
      </c>
      <c r="G47" s="87"/>
      <c r="H47" s="40"/>
      <c r="I47" s="40"/>
      <c r="J47" s="40"/>
      <c r="K47" s="40"/>
    </row>
    <row r="48" spans="1:12">
      <c r="E48" s="46"/>
      <c r="G48" s="87" t="s">
        <v>88</v>
      </c>
      <c r="H48" s="89" t="e">
        <f>J44*H46+I46*J45</f>
        <v>#DIV/0!</v>
      </c>
      <c r="I48" s="40"/>
      <c r="J48" s="40" t="s">
        <v>175</v>
      </c>
      <c r="K48" s="89" t="e">
        <f>SQRT((J46*(1-J46))/(E47*(1-H48)^2))</f>
        <v>#DIV/0!</v>
      </c>
      <c r="L48" s="17"/>
    </row>
    <row r="49" spans="1:21">
      <c r="D49" s="13" t="s">
        <v>92</v>
      </c>
      <c r="E49" s="82"/>
      <c r="G49" s="90" t="s">
        <v>93</v>
      </c>
      <c r="H49" s="91" t="e">
        <f>(J46-H48)/(1-H48)</f>
        <v>#DIV/0!</v>
      </c>
      <c r="I49" s="92"/>
      <c r="J49" s="92" t="s">
        <v>94</v>
      </c>
      <c r="K49" s="93" t="e">
        <f>ROUND(H49-1.96*K48,2)&amp;" to "&amp;ROUND(H49+1.96*K48,2)</f>
        <v>#DIV/0!</v>
      </c>
      <c r="L49" s="21"/>
    </row>
    <row r="50" spans="1:21">
      <c r="E50" t="str">
        <f>IF(ISBLANK(E49),"",E49=E47)</f>
        <v/>
      </c>
      <c r="G50" s="87"/>
      <c r="H50" s="40"/>
      <c r="I50" s="40"/>
      <c r="J50" s="40" t="s">
        <v>95</v>
      </c>
      <c r="K50" s="89" t="e">
        <f>ROUND(H49-2.58*K48,2)&amp;" to "&amp;ROUND(H49+2.58*K48,2)</f>
        <v>#DIV/0!</v>
      </c>
      <c r="L50" s="17"/>
    </row>
    <row r="51" spans="1:21">
      <c r="G51" s="87"/>
      <c r="H51" s="40"/>
      <c r="I51" s="40"/>
      <c r="J51" s="40"/>
      <c r="K51" s="40"/>
    </row>
    <row r="52" spans="1:21">
      <c r="A52" s="81" t="s">
        <v>97</v>
      </c>
      <c r="D52" s="200" t="str">
        <f>$D$2</f>
        <v>R1</v>
      </c>
      <c r="E52" s="200"/>
      <c r="G52" s="87" t="s">
        <v>69</v>
      </c>
      <c r="H52" s="201" t="str">
        <f>$D$2</f>
        <v>R1</v>
      </c>
      <c r="I52" s="201"/>
      <c r="J52" s="40"/>
      <c r="K52" s="40"/>
    </row>
    <row r="53" spans="1:21" ht="16" customHeight="1">
      <c r="B53" s="202" t="str">
        <f>$B$3</f>
        <v>R2</v>
      </c>
      <c r="D53" s="15">
        <v>1</v>
      </c>
      <c r="E53" s="15">
        <v>0</v>
      </c>
      <c r="G53" s="87"/>
      <c r="H53" s="88">
        <v>1</v>
      </c>
      <c r="I53" s="88">
        <v>0</v>
      </c>
      <c r="J53" s="40"/>
      <c r="K53" s="40"/>
    </row>
    <row r="54" spans="1:21">
      <c r="B54" s="202"/>
      <c r="C54">
        <v>1</v>
      </c>
      <c r="D54" s="83">
        <f>D44+D34+D24</f>
        <v>0</v>
      </c>
      <c r="E54" s="84">
        <f>E44+E34+E24</f>
        <v>0</v>
      </c>
      <c r="G54" s="87">
        <v>1</v>
      </c>
      <c r="H54" s="97" t="e">
        <f>D54/SUM(D54:E55)</f>
        <v>#DIV/0!</v>
      </c>
      <c r="I54" s="98" t="e">
        <f>E54/SUM(D54:E55)</f>
        <v>#DIV/0!</v>
      </c>
      <c r="J54" s="89" t="e">
        <f>H54+I54</f>
        <v>#DIV/0!</v>
      </c>
      <c r="K54" s="40"/>
    </row>
    <row r="55" spans="1:21">
      <c r="B55" s="202"/>
      <c r="C55">
        <v>0</v>
      </c>
      <c r="D55" s="85">
        <f>D45+D35+D25</f>
        <v>0</v>
      </c>
      <c r="E55" s="86">
        <f>E45+E35+E25</f>
        <v>0</v>
      </c>
      <c r="G55" s="87">
        <v>0</v>
      </c>
      <c r="H55" s="99" t="e">
        <f>D55/SUM(D54:E55)</f>
        <v>#DIV/0!</v>
      </c>
      <c r="I55" s="100" t="e">
        <f>E55/SUM(D54:E55)</f>
        <v>#DIV/0!</v>
      </c>
      <c r="J55" s="89" t="e">
        <f>H55+I55</f>
        <v>#DIV/0!</v>
      </c>
      <c r="K55" s="40"/>
    </row>
    <row r="56" spans="1:21">
      <c r="B56" s="202"/>
      <c r="G56" s="87"/>
      <c r="H56" s="89" t="e">
        <f>H54+H55</f>
        <v>#DIV/0!</v>
      </c>
      <c r="I56" s="89" t="e">
        <f>I54+I55</f>
        <v>#DIV/0!</v>
      </c>
      <c r="J56" s="89" t="e">
        <f>H54+I55</f>
        <v>#DIV/0!</v>
      </c>
      <c r="K56" s="40"/>
    </row>
    <row r="57" spans="1:21">
      <c r="D57" s="13" t="s">
        <v>85</v>
      </c>
      <c r="E57" s="69">
        <f>SUM(D54:E55)</f>
        <v>0</v>
      </c>
      <c r="G57" s="87"/>
      <c r="H57" s="40"/>
      <c r="I57" s="40"/>
      <c r="J57" s="40"/>
      <c r="K57" s="40"/>
    </row>
    <row r="58" spans="1:21">
      <c r="E58" s="46"/>
      <c r="G58" s="87" t="s">
        <v>88</v>
      </c>
      <c r="H58" s="89" t="e">
        <f>J54*H56+I56*J55</f>
        <v>#DIV/0!</v>
      </c>
      <c r="I58" s="40"/>
      <c r="J58" s="40" t="s">
        <v>175</v>
      </c>
      <c r="K58" s="89" t="e">
        <f>SQRT((J56*(1-J56))/(E57*(1-H58)^2))</f>
        <v>#DIV/0!</v>
      </c>
      <c r="L58" s="17"/>
    </row>
    <row r="59" spans="1:21">
      <c r="D59" s="13" t="s">
        <v>92</v>
      </c>
      <c r="E59" s="69">
        <f>E49+E39+E29</f>
        <v>0</v>
      </c>
      <c r="G59" s="94" t="s">
        <v>93</v>
      </c>
      <c r="H59" s="95" t="e">
        <f>(J56-H58)/(1-H58)</f>
        <v>#DIV/0!</v>
      </c>
      <c r="I59" s="36"/>
      <c r="J59" s="36" t="s">
        <v>94</v>
      </c>
      <c r="K59" s="96" t="e">
        <f>ROUND(H59-1.96*K58,2)&amp;" to "&amp;ROUND(H59+1.96*K58,2)</f>
        <v>#DIV/0!</v>
      </c>
      <c r="L59" s="21"/>
    </row>
    <row r="60" spans="1:21">
      <c r="E60" t="b">
        <f>IF(ISBLANK(E59),"",E59=E57)</f>
        <v>1</v>
      </c>
      <c r="G60" s="87"/>
      <c r="H60" s="40"/>
      <c r="I60" s="40"/>
      <c r="J60" s="40" t="s">
        <v>95</v>
      </c>
      <c r="K60" s="89" t="e">
        <f>ROUND(H59-2.58*K58,2)&amp;" to "&amp;ROUND(H59+2.58*K58,2)</f>
        <v>#DIV/0!</v>
      </c>
      <c r="L60" s="17"/>
    </row>
    <row r="61" spans="1:21" ht="21" thickBot="1">
      <c r="A61" s="2" t="s">
        <v>111</v>
      </c>
      <c r="B61" s="2"/>
      <c r="C61" s="2"/>
      <c r="D61" s="2"/>
      <c r="E61" s="2"/>
      <c r="F61" s="2"/>
      <c r="G61" s="80"/>
      <c r="H61" s="2"/>
      <c r="I61" s="2"/>
      <c r="J61" s="2"/>
      <c r="K61" s="2"/>
      <c r="M61" s="23" t="s">
        <v>173</v>
      </c>
      <c r="N61" s="23"/>
      <c r="O61" s="23"/>
      <c r="P61" s="23"/>
      <c r="Q61" s="23"/>
      <c r="R61" s="23"/>
      <c r="S61" s="23"/>
      <c r="T61" s="23"/>
      <c r="U61" s="23"/>
    </row>
    <row r="62" spans="1:21" ht="17" thickTop="1">
      <c r="D62" s="200" t="str">
        <f>$D$2</f>
        <v>R1</v>
      </c>
      <c r="E62" s="200"/>
      <c r="G62" s="87" t="s">
        <v>69</v>
      </c>
      <c r="H62" s="201" t="str">
        <f>$D$2</f>
        <v>R1</v>
      </c>
      <c r="I62" s="201"/>
      <c r="J62" s="40"/>
      <c r="K62" s="40"/>
      <c r="M62" s="13" t="s">
        <v>98</v>
      </c>
      <c r="N62" s="33" t="s">
        <v>99</v>
      </c>
      <c r="O62" s="33" t="s">
        <v>100</v>
      </c>
      <c r="P62" s="33" t="s">
        <v>101</v>
      </c>
      <c r="Q62" s="33" t="s">
        <v>102</v>
      </c>
      <c r="R62" s="28" t="s">
        <v>103</v>
      </c>
      <c r="S62" s="28" t="s">
        <v>104</v>
      </c>
      <c r="T62" s="28" t="s">
        <v>105</v>
      </c>
      <c r="U62" s="28" t="s">
        <v>106</v>
      </c>
    </row>
    <row r="63" spans="1:21" ht="16" customHeight="1">
      <c r="B63" s="202" t="str">
        <f>$B$3</f>
        <v>R2</v>
      </c>
      <c r="D63" s="15">
        <v>1</v>
      </c>
      <c r="E63" s="15">
        <v>0</v>
      </c>
      <c r="G63" s="87"/>
      <c r="H63" s="88">
        <v>1</v>
      </c>
      <c r="I63" s="88">
        <v>0</v>
      </c>
      <c r="J63" s="40"/>
      <c r="K63" s="40"/>
      <c r="M63" s="25" t="s">
        <v>107</v>
      </c>
      <c r="N63" s="102">
        <v>0</v>
      </c>
      <c r="O63" s="103">
        <v>0</v>
      </c>
      <c r="P63" s="103">
        <v>0</v>
      </c>
      <c r="Q63" s="103">
        <v>0</v>
      </c>
      <c r="R63" s="103">
        <v>0</v>
      </c>
      <c r="S63" s="103">
        <v>0</v>
      </c>
      <c r="T63" s="103">
        <v>0</v>
      </c>
      <c r="U63" s="104">
        <v>0</v>
      </c>
    </row>
    <row r="64" spans="1:21">
      <c r="B64" s="202"/>
      <c r="C64">
        <v>1</v>
      </c>
      <c r="D64" s="83">
        <f>SUM(N63:U63)</f>
        <v>0</v>
      </c>
      <c r="E64" s="84">
        <f>SUM(N66:U66)</f>
        <v>0</v>
      </c>
      <c r="G64" s="87">
        <v>1</v>
      </c>
      <c r="H64" s="97" t="e">
        <f>D64/SUM(D64:E65)</f>
        <v>#DIV/0!</v>
      </c>
      <c r="I64" s="98" t="e">
        <f>E64/SUM(D64:E65)</f>
        <v>#DIV/0!</v>
      </c>
      <c r="J64" s="89" t="e">
        <f>H64+I64</f>
        <v>#DIV/0!</v>
      </c>
      <c r="K64" s="40"/>
      <c r="M64" s="25" t="s">
        <v>108</v>
      </c>
      <c r="N64" s="105">
        <v>0</v>
      </c>
      <c r="O64" s="106">
        <v>0</v>
      </c>
      <c r="P64" s="106">
        <v>0</v>
      </c>
      <c r="Q64" s="106">
        <v>0</v>
      </c>
      <c r="R64" s="106">
        <v>0</v>
      </c>
      <c r="S64" s="106">
        <v>0</v>
      </c>
      <c r="T64" s="106">
        <v>0</v>
      </c>
      <c r="U64" s="107">
        <v>0</v>
      </c>
    </row>
    <row r="65" spans="1:41">
      <c r="B65" s="202"/>
      <c r="C65">
        <v>0</v>
      </c>
      <c r="D65" s="85">
        <f>SUM(N65:U65)</f>
        <v>0</v>
      </c>
      <c r="E65" s="86">
        <f>SUM(N64:U64)</f>
        <v>0</v>
      </c>
      <c r="G65" s="87">
        <v>0</v>
      </c>
      <c r="H65" s="99" t="e">
        <f>D65/SUM(D64:E65)</f>
        <v>#DIV/0!</v>
      </c>
      <c r="I65" s="100" t="e">
        <f>E65/SUM(D64:E65)</f>
        <v>#DIV/0!</v>
      </c>
      <c r="J65" s="89" t="e">
        <f>H65+I65</f>
        <v>#DIV/0!</v>
      </c>
      <c r="K65" s="40"/>
      <c r="M65" s="25" t="str">
        <f>$D$2&amp;" include, "&amp;$B$3&amp;" exclude"</f>
        <v>R1 include, R2 exclude</v>
      </c>
      <c r="N65" s="105">
        <v>0</v>
      </c>
      <c r="O65" s="106">
        <v>0</v>
      </c>
      <c r="P65" s="106">
        <v>0</v>
      </c>
      <c r="Q65" s="106">
        <v>0</v>
      </c>
      <c r="R65" s="106">
        <v>0</v>
      </c>
      <c r="S65" s="106">
        <v>0</v>
      </c>
      <c r="T65" s="106">
        <v>0</v>
      </c>
      <c r="U65" s="107">
        <v>0</v>
      </c>
    </row>
    <row r="66" spans="1:41">
      <c r="B66" s="202"/>
      <c r="G66" s="87"/>
      <c r="H66" s="89" t="e">
        <f>H64+H65</f>
        <v>#DIV/0!</v>
      </c>
      <c r="I66" s="89" t="e">
        <f>I64+I65</f>
        <v>#DIV/0!</v>
      </c>
      <c r="J66" s="89" t="e">
        <f>H64+I65</f>
        <v>#DIV/0!</v>
      </c>
      <c r="K66" s="40"/>
      <c r="M66" s="26" t="str">
        <f>$B$3&amp;" include, "&amp;$D$2&amp;" exclude"</f>
        <v>R2 include, R1 exclude</v>
      </c>
      <c r="N66" s="108">
        <v>0</v>
      </c>
      <c r="O66" s="109">
        <v>0</v>
      </c>
      <c r="P66" s="109">
        <v>0</v>
      </c>
      <c r="Q66" s="109">
        <v>0</v>
      </c>
      <c r="R66" s="109">
        <v>0</v>
      </c>
      <c r="S66" s="109">
        <v>0</v>
      </c>
      <c r="T66" s="109">
        <v>0</v>
      </c>
      <c r="U66" s="110">
        <v>0</v>
      </c>
    </row>
    <row r="67" spans="1:41">
      <c r="D67" s="13" t="s">
        <v>85</v>
      </c>
      <c r="E67" s="69">
        <f>SUM(D64:E65)</f>
        <v>0</v>
      </c>
      <c r="G67" s="87"/>
      <c r="H67" s="40"/>
      <c r="I67" s="40"/>
      <c r="J67" s="40"/>
      <c r="K67" s="40"/>
      <c r="M67" s="13" t="s">
        <v>109</v>
      </c>
      <c r="N67" s="111">
        <f>SUM(N63:N66)</f>
        <v>0</v>
      </c>
      <c r="O67" s="111">
        <f t="shared" ref="O67:U67" si="0">SUM(O63:O66)</f>
        <v>0</v>
      </c>
      <c r="P67" s="111">
        <f t="shared" si="0"/>
        <v>0</v>
      </c>
      <c r="Q67" s="111">
        <f t="shared" si="0"/>
        <v>0</v>
      </c>
      <c r="R67" s="111">
        <f t="shared" si="0"/>
        <v>0</v>
      </c>
      <c r="S67" s="111">
        <f t="shared" si="0"/>
        <v>0</v>
      </c>
      <c r="T67" s="111">
        <f t="shared" si="0"/>
        <v>0</v>
      </c>
      <c r="U67" s="111">
        <f t="shared" si="0"/>
        <v>0</v>
      </c>
    </row>
    <row r="68" spans="1:41">
      <c r="G68" s="87" t="s">
        <v>88</v>
      </c>
      <c r="H68" s="89" t="e">
        <f>J64*H66+I66*J65</f>
        <v>#DIV/0!</v>
      </c>
      <c r="I68" s="40"/>
      <c r="J68" s="40" t="s">
        <v>175</v>
      </c>
      <c r="K68" s="89" t="e">
        <f>SQRT((J66*(1-J66))/(E67*(1-H68)^2))</f>
        <v>#DIV/0!</v>
      </c>
      <c r="L68" s="17"/>
      <c r="M68" s="13" t="s">
        <v>110</v>
      </c>
      <c r="N68" s="112"/>
      <c r="O68" s="113"/>
      <c r="P68" s="113"/>
      <c r="Q68" s="113"/>
      <c r="R68" s="113"/>
      <c r="S68" s="113"/>
      <c r="T68" s="113"/>
      <c r="U68" s="114"/>
    </row>
    <row r="69" spans="1:41">
      <c r="D69" s="13" t="s">
        <v>92</v>
      </c>
      <c r="E69" s="69">
        <f>SUM(N68:U68)</f>
        <v>0</v>
      </c>
      <c r="G69" s="19" t="s">
        <v>93</v>
      </c>
      <c r="H69" s="20" t="e">
        <f>(J66-H68)/(1-H68)</f>
        <v>#DIV/0!</v>
      </c>
      <c r="I69" s="8"/>
      <c r="J69" s="8" t="s">
        <v>94</v>
      </c>
      <c r="K69" s="21" t="e">
        <f>ROUND(H69-1.96*K68,2)&amp;" to "&amp;ROUND(H69+1.96*K68,2)</f>
        <v>#DIV/0!</v>
      </c>
      <c r="L69" s="21"/>
      <c r="N69" s="28" t="str">
        <f>IF(ISBLANK(N68),"",N68=N67)</f>
        <v/>
      </c>
      <c r="O69" s="28" t="str">
        <f t="shared" ref="O69:U69" si="1">IF(ISBLANK(O68),"",O68=O67)</f>
        <v/>
      </c>
      <c r="P69" s="28" t="str">
        <f t="shared" si="1"/>
        <v/>
      </c>
      <c r="Q69" s="28" t="str">
        <f t="shared" si="1"/>
        <v/>
      </c>
      <c r="R69" s="28" t="str">
        <f t="shared" si="1"/>
        <v/>
      </c>
      <c r="S69" s="28" t="str">
        <f t="shared" si="1"/>
        <v/>
      </c>
      <c r="T69" s="28" t="str">
        <f t="shared" si="1"/>
        <v/>
      </c>
      <c r="U69" s="28" t="str">
        <f t="shared" si="1"/>
        <v/>
      </c>
    </row>
    <row r="70" spans="1:41">
      <c r="E70" t="b">
        <f>IF(ISBLANK(E69),"",E69=E67)</f>
        <v>1</v>
      </c>
      <c r="J70" s="40" t="s">
        <v>95</v>
      </c>
      <c r="K70" s="89" t="e">
        <f>ROUND(H69-2.58*K68,2)&amp;" to "&amp;ROUND(H69+2.58*K68,2)</f>
        <v>#DIV/0!</v>
      </c>
      <c r="L70" s="17"/>
    </row>
    <row r="71" spans="1:41" ht="21" thickBot="1">
      <c r="A71" s="2" t="s">
        <v>171</v>
      </c>
      <c r="B71" s="2"/>
      <c r="C71" s="2"/>
      <c r="D71" s="2"/>
      <c r="E71" s="2"/>
      <c r="F71" s="2"/>
      <c r="G71" s="80"/>
      <c r="H71" s="2"/>
      <c r="I71" s="2"/>
      <c r="J71" s="2"/>
      <c r="K71" s="2"/>
      <c r="M71" s="23" t="s">
        <v>172</v>
      </c>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row>
    <row r="72" spans="1:41" ht="17" thickTop="1">
      <c r="D72" s="200" t="str">
        <f>$D$2</f>
        <v>R1</v>
      </c>
      <c r="E72" s="200"/>
      <c r="G72" s="87" t="s">
        <v>69</v>
      </c>
      <c r="H72" s="201" t="str">
        <f>$D$2</f>
        <v>R1</v>
      </c>
      <c r="I72" s="201"/>
      <c r="J72" s="40"/>
      <c r="K72" s="40"/>
      <c r="M72" s="13" t="s">
        <v>112</v>
      </c>
      <c r="N72" s="115">
        <v>1.1000000000000001</v>
      </c>
      <c r="O72" s="115">
        <v>2.1</v>
      </c>
      <c r="P72" s="115">
        <v>2.2000000000000002</v>
      </c>
      <c r="Q72" s="115">
        <v>3.1</v>
      </c>
      <c r="R72" s="115">
        <v>3.2</v>
      </c>
      <c r="S72" s="115">
        <v>4.0999999999999996</v>
      </c>
      <c r="T72" s="115">
        <v>4.2</v>
      </c>
      <c r="U72" s="115">
        <v>5.0999999999999996</v>
      </c>
      <c r="V72" s="115">
        <v>5.2</v>
      </c>
      <c r="W72" s="115">
        <v>5.3</v>
      </c>
      <c r="X72" s="115">
        <v>6.1</v>
      </c>
      <c r="Y72" s="115">
        <v>6.2</v>
      </c>
      <c r="Z72" s="115">
        <v>6.3</v>
      </c>
      <c r="AA72" s="115">
        <v>6.4</v>
      </c>
      <c r="AB72" s="115">
        <v>6.5</v>
      </c>
      <c r="AC72" s="115">
        <v>6.6</v>
      </c>
      <c r="AD72" s="115">
        <v>6.7</v>
      </c>
      <c r="AE72" s="115">
        <v>6.8</v>
      </c>
      <c r="AF72" s="115">
        <v>6.9</v>
      </c>
      <c r="AG72" s="115">
        <v>7.1</v>
      </c>
      <c r="AH72" s="115">
        <v>7.2</v>
      </c>
      <c r="AI72" s="115">
        <v>7.3</v>
      </c>
      <c r="AJ72" s="115">
        <v>7.4</v>
      </c>
      <c r="AK72" s="115">
        <v>7.5</v>
      </c>
      <c r="AL72" s="115">
        <v>7.6</v>
      </c>
      <c r="AM72" s="115">
        <v>8.1</v>
      </c>
      <c r="AN72" s="115">
        <v>8.1999999999999993</v>
      </c>
      <c r="AO72" s="115">
        <v>8.3000000000000007</v>
      </c>
    </row>
    <row r="73" spans="1:41" ht="16" customHeight="1">
      <c r="B73" s="202" t="str">
        <f>$B$3</f>
        <v>R2</v>
      </c>
      <c r="D73" s="15">
        <v>1</v>
      </c>
      <c r="E73" s="15">
        <v>0</v>
      </c>
      <c r="G73" s="87"/>
      <c r="H73" s="88">
        <v>1</v>
      </c>
      <c r="I73" s="88">
        <v>0</v>
      </c>
      <c r="J73" s="40"/>
      <c r="K73" s="40"/>
      <c r="M73" s="25" t="s">
        <v>107</v>
      </c>
      <c r="N73" s="102">
        <v>0</v>
      </c>
      <c r="O73" s="103">
        <v>0</v>
      </c>
      <c r="P73" s="103">
        <v>0</v>
      </c>
      <c r="Q73" s="103">
        <v>0</v>
      </c>
      <c r="R73" s="103">
        <v>0</v>
      </c>
      <c r="S73" s="103">
        <v>0</v>
      </c>
      <c r="T73" s="103">
        <v>0</v>
      </c>
      <c r="U73" s="103">
        <v>0</v>
      </c>
      <c r="V73" s="103">
        <v>0</v>
      </c>
      <c r="W73" s="103">
        <v>0</v>
      </c>
      <c r="X73" s="103">
        <v>0</v>
      </c>
      <c r="Y73" s="103">
        <v>0</v>
      </c>
      <c r="Z73" s="103">
        <v>0</v>
      </c>
      <c r="AA73" s="103">
        <v>0</v>
      </c>
      <c r="AB73" s="103">
        <v>0</v>
      </c>
      <c r="AC73" s="103">
        <v>0</v>
      </c>
      <c r="AD73" s="103">
        <v>0</v>
      </c>
      <c r="AE73" s="103">
        <v>0</v>
      </c>
      <c r="AF73" s="103">
        <v>0</v>
      </c>
      <c r="AG73" s="103">
        <v>0</v>
      </c>
      <c r="AH73" s="103">
        <v>0</v>
      </c>
      <c r="AI73" s="103">
        <v>0</v>
      </c>
      <c r="AJ73" s="103">
        <v>0</v>
      </c>
      <c r="AK73" s="103">
        <v>0</v>
      </c>
      <c r="AL73" s="103">
        <v>0</v>
      </c>
      <c r="AM73" s="103">
        <v>0</v>
      </c>
      <c r="AN73" s="103">
        <v>0</v>
      </c>
      <c r="AO73" s="104">
        <v>0</v>
      </c>
    </row>
    <row r="74" spans="1:41">
      <c r="B74" s="202"/>
      <c r="C74">
        <v>1</v>
      </c>
      <c r="D74" s="76">
        <f>SUM(N73:AO73)</f>
        <v>0</v>
      </c>
      <c r="E74" s="77">
        <f>SUM(N76:AO76)</f>
        <v>0</v>
      </c>
      <c r="G74" s="87">
        <v>1</v>
      </c>
      <c r="H74" s="97" t="e">
        <f>D74/SUM(D74:E75)</f>
        <v>#DIV/0!</v>
      </c>
      <c r="I74" s="98" t="e">
        <f>E74/SUM(D74:E75)</f>
        <v>#DIV/0!</v>
      </c>
      <c r="J74" s="89" t="e">
        <f>H74+I74</f>
        <v>#DIV/0!</v>
      </c>
      <c r="K74" s="40"/>
      <c r="M74" s="25" t="s">
        <v>108</v>
      </c>
      <c r="N74" s="105">
        <v>0</v>
      </c>
      <c r="O74" s="106">
        <v>0</v>
      </c>
      <c r="P74" s="106">
        <v>0</v>
      </c>
      <c r="Q74" s="106">
        <v>0</v>
      </c>
      <c r="R74" s="106">
        <v>0</v>
      </c>
      <c r="S74" s="106">
        <v>0</v>
      </c>
      <c r="T74" s="106">
        <v>0</v>
      </c>
      <c r="U74" s="106">
        <v>0</v>
      </c>
      <c r="V74" s="106">
        <v>0</v>
      </c>
      <c r="W74" s="106">
        <v>0</v>
      </c>
      <c r="X74" s="106">
        <v>0</v>
      </c>
      <c r="Y74" s="106">
        <v>0</v>
      </c>
      <c r="Z74" s="106">
        <v>0</v>
      </c>
      <c r="AA74" s="106">
        <v>0</v>
      </c>
      <c r="AB74" s="106">
        <v>0</v>
      </c>
      <c r="AC74" s="106">
        <v>0</v>
      </c>
      <c r="AD74" s="106">
        <v>0</v>
      </c>
      <c r="AE74" s="106">
        <v>0</v>
      </c>
      <c r="AF74" s="106">
        <v>0</v>
      </c>
      <c r="AG74" s="106">
        <v>0</v>
      </c>
      <c r="AH74" s="106">
        <v>0</v>
      </c>
      <c r="AI74" s="106">
        <v>0</v>
      </c>
      <c r="AJ74" s="106">
        <v>0</v>
      </c>
      <c r="AK74" s="106">
        <v>0</v>
      </c>
      <c r="AL74" s="106">
        <v>0</v>
      </c>
      <c r="AM74" s="106">
        <v>0</v>
      </c>
      <c r="AN74" s="106">
        <v>0</v>
      </c>
      <c r="AO74" s="107">
        <v>0</v>
      </c>
    </row>
    <row r="75" spans="1:41">
      <c r="B75" s="202"/>
      <c r="C75">
        <v>0</v>
      </c>
      <c r="D75" s="78">
        <f>SUM(N75:AO75)</f>
        <v>0</v>
      </c>
      <c r="E75" s="79">
        <f>SUM(N74:AO74)</f>
        <v>0</v>
      </c>
      <c r="G75" s="87">
        <v>0</v>
      </c>
      <c r="H75" s="99" t="e">
        <f>D75/SUM(D74:E75)</f>
        <v>#DIV/0!</v>
      </c>
      <c r="I75" s="100" t="e">
        <f>E75/SUM(D74:E75)</f>
        <v>#DIV/0!</v>
      </c>
      <c r="J75" s="89" t="e">
        <f>H75+I75</f>
        <v>#DIV/0!</v>
      </c>
      <c r="K75" s="40"/>
      <c r="M75" s="25" t="str">
        <f>$D$2&amp;" include, "&amp;$B$3&amp;" exclude"</f>
        <v>R1 include, R2 exclude</v>
      </c>
      <c r="N75" s="105">
        <v>0</v>
      </c>
      <c r="O75" s="106">
        <v>0</v>
      </c>
      <c r="P75" s="106">
        <v>0</v>
      </c>
      <c r="Q75" s="106">
        <v>0</v>
      </c>
      <c r="R75" s="106">
        <v>0</v>
      </c>
      <c r="S75" s="106">
        <v>0</v>
      </c>
      <c r="T75" s="106">
        <v>0</v>
      </c>
      <c r="U75" s="106">
        <v>0</v>
      </c>
      <c r="V75" s="106">
        <v>0</v>
      </c>
      <c r="W75" s="106">
        <v>0</v>
      </c>
      <c r="X75" s="106">
        <v>0</v>
      </c>
      <c r="Y75" s="106">
        <v>0</v>
      </c>
      <c r="Z75" s="106">
        <v>0</v>
      </c>
      <c r="AA75" s="106">
        <v>0</v>
      </c>
      <c r="AB75" s="106">
        <v>0</v>
      </c>
      <c r="AC75" s="106">
        <v>0</v>
      </c>
      <c r="AD75" s="106">
        <v>0</v>
      </c>
      <c r="AE75" s="106">
        <v>0</v>
      </c>
      <c r="AF75" s="106">
        <v>0</v>
      </c>
      <c r="AG75" s="106">
        <v>0</v>
      </c>
      <c r="AH75" s="106">
        <v>0</v>
      </c>
      <c r="AI75" s="106">
        <v>0</v>
      </c>
      <c r="AJ75" s="106">
        <v>0</v>
      </c>
      <c r="AK75" s="106">
        <v>0</v>
      </c>
      <c r="AL75" s="106">
        <v>0</v>
      </c>
      <c r="AM75" s="106">
        <v>0</v>
      </c>
      <c r="AN75" s="106">
        <v>0</v>
      </c>
      <c r="AO75" s="107">
        <v>0</v>
      </c>
    </row>
    <row r="76" spans="1:41">
      <c r="B76" s="202"/>
      <c r="G76" s="87"/>
      <c r="H76" s="89" t="e">
        <f>H74+H75</f>
        <v>#DIV/0!</v>
      </c>
      <c r="I76" s="89" t="e">
        <f>I74+I75</f>
        <v>#DIV/0!</v>
      </c>
      <c r="J76" s="89" t="e">
        <f>H74+I75</f>
        <v>#DIV/0!</v>
      </c>
      <c r="K76" s="40"/>
      <c r="M76" s="26" t="str">
        <f>$B$3&amp;" include, "&amp;$D$2&amp;" exclude"</f>
        <v>R2 include, R1 exclude</v>
      </c>
      <c r="N76" s="108">
        <v>0</v>
      </c>
      <c r="O76" s="109">
        <v>0</v>
      </c>
      <c r="P76" s="109">
        <v>0</v>
      </c>
      <c r="Q76" s="109">
        <v>0</v>
      </c>
      <c r="R76" s="109">
        <v>0</v>
      </c>
      <c r="S76" s="109">
        <v>0</v>
      </c>
      <c r="T76" s="109">
        <v>0</v>
      </c>
      <c r="U76" s="109">
        <v>0</v>
      </c>
      <c r="V76" s="109">
        <v>0</v>
      </c>
      <c r="W76" s="109">
        <v>0</v>
      </c>
      <c r="X76" s="109">
        <v>0</v>
      </c>
      <c r="Y76" s="109">
        <v>0</v>
      </c>
      <c r="Z76" s="109">
        <v>0</v>
      </c>
      <c r="AA76" s="109">
        <v>0</v>
      </c>
      <c r="AB76" s="109">
        <v>0</v>
      </c>
      <c r="AC76" s="109">
        <v>0</v>
      </c>
      <c r="AD76" s="109">
        <v>0</v>
      </c>
      <c r="AE76" s="109">
        <v>0</v>
      </c>
      <c r="AF76" s="109">
        <v>0</v>
      </c>
      <c r="AG76" s="109">
        <v>0</v>
      </c>
      <c r="AH76" s="109">
        <v>0</v>
      </c>
      <c r="AI76" s="109">
        <v>0</v>
      </c>
      <c r="AJ76" s="109">
        <v>0</v>
      </c>
      <c r="AK76" s="109">
        <v>0</v>
      </c>
      <c r="AL76" s="109">
        <v>0</v>
      </c>
      <c r="AM76" s="109">
        <v>0</v>
      </c>
      <c r="AN76" s="109">
        <v>0</v>
      </c>
      <c r="AO76" s="110">
        <v>0</v>
      </c>
    </row>
    <row r="77" spans="1:41">
      <c r="D77" s="13" t="s">
        <v>85</v>
      </c>
      <c r="E77" s="69">
        <f>SUM(D74:E75)</f>
        <v>0</v>
      </c>
      <c r="G77" s="87"/>
      <c r="H77" s="40"/>
      <c r="I77" s="40"/>
      <c r="J77" s="40"/>
      <c r="K77" s="40"/>
      <c r="M77" s="13" t="s">
        <v>109</v>
      </c>
      <c r="N77" s="111">
        <f>SUM(N73:N76)</f>
        <v>0</v>
      </c>
      <c r="O77" s="111">
        <f t="shared" ref="O77:AO77" si="2">SUM(O73:O76)</f>
        <v>0</v>
      </c>
      <c r="P77" s="111">
        <f t="shared" si="2"/>
        <v>0</v>
      </c>
      <c r="Q77" s="111">
        <f t="shared" si="2"/>
        <v>0</v>
      </c>
      <c r="R77" s="111">
        <f t="shared" si="2"/>
        <v>0</v>
      </c>
      <c r="S77" s="111">
        <f t="shared" si="2"/>
        <v>0</v>
      </c>
      <c r="T77" s="111">
        <f t="shared" si="2"/>
        <v>0</v>
      </c>
      <c r="U77" s="111">
        <f t="shared" si="2"/>
        <v>0</v>
      </c>
      <c r="V77" s="111">
        <f t="shared" si="2"/>
        <v>0</v>
      </c>
      <c r="W77" s="111">
        <f t="shared" si="2"/>
        <v>0</v>
      </c>
      <c r="X77" s="111">
        <f t="shared" si="2"/>
        <v>0</v>
      </c>
      <c r="Y77" s="111">
        <f t="shared" si="2"/>
        <v>0</v>
      </c>
      <c r="Z77" s="111">
        <f t="shared" si="2"/>
        <v>0</v>
      </c>
      <c r="AA77" s="111">
        <f t="shared" si="2"/>
        <v>0</v>
      </c>
      <c r="AB77" s="111">
        <f t="shared" si="2"/>
        <v>0</v>
      </c>
      <c r="AC77" s="111">
        <f t="shared" si="2"/>
        <v>0</v>
      </c>
      <c r="AD77" s="111">
        <f t="shared" si="2"/>
        <v>0</v>
      </c>
      <c r="AE77" s="111">
        <f t="shared" si="2"/>
        <v>0</v>
      </c>
      <c r="AF77" s="111">
        <f t="shared" si="2"/>
        <v>0</v>
      </c>
      <c r="AG77" s="111">
        <f t="shared" si="2"/>
        <v>0</v>
      </c>
      <c r="AH77" s="111">
        <f t="shared" si="2"/>
        <v>0</v>
      </c>
      <c r="AI77" s="111">
        <f t="shared" si="2"/>
        <v>0</v>
      </c>
      <c r="AJ77" s="111">
        <f t="shared" si="2"/>
        <v>0</v>
      </c>
      <c r="AK77" s="111">
        <f t="shared" si="2"/>
        <v>0</v>
      </c>
      <c r="AL77" s="111">
        <f t="shared" si="2"/>
        <v>0</v>
      </c>
      <c r="AM77" s="111">
        <f t="shared" si="2"/>
        <v>0</v>
      </c>
      <c r="AN77" s="111">
        <f t="shared" si="2"/>
        <v>0</v>
      </c>
      <c r="AO77" s="111">
        <f t="shared" si="2"/>
        <v>0</v>
      </c>
    </row>
    <row r="78" spans="1:41">
      <c r="G78" s="87" t="s">
        <v>88</v>
      </c>
      <c r="H78" s="89" t="e">
        <f>J74*H76+I76*J75</f>
        <v>#DIV/0!</v>
      </c>
      <c r="I78" s="40"/>
      <c r="J78" s="40" t="s">
        <v>175</v>
      </c>
      <c r="K78" s="89" t="e">
        <f>SQRT((J76*(1-J76))/(E77*(1-H78)^2))</f>
        <v>#DIV/0!</v>
      </c>
      <c r="L78" s="17"/>
      <c r="M78" s="13" t="s">
        <v>110</v>
      </c>
      <c r="N78" s="117"/>
      <c r="O78" s="116">
        <f>$N$78</f>
        <v>0</v>
      </c>
      <c r="P78" s="116">
        <f t="shared" ref="P78:AN78" si="3">$N$78</f>
        <v>0</v>
      </c>
      <c r="Q78" s="116">
        <f t="shared" si="3"/>
        <v>0</v>
      </c>
      <c r="R78" s="116">
        <f t="shared" si="3"/>
        <v>0</v>
      </c>
      <c r="S78" s="116">
        <f t="shared" si="3"/>
        <v>0</v>
      </c>
      <c r="T78" s="116">
        <f t="shared" si="3"/>
        <v>0</v>
      </c>
      <c r="U78" s="116">
        <f t="shared" si="3"/>
        <v>0</v>
      </c>
      <c r="V78" s="116">
        <f t="shared" si="3"/>
        <v>0</v>
      </c>
      <c r="W78" s="116">
        <f t="shared" si="3"/>
        <v>0</v>
      </c>
      <c r="X78" s="116">
        <f t="shared" si="3"/>
        <v>0</v>
      </c>
      <c r="Y78" s="116">
        <f t="shared" si="3"/>
        <v>0</v>
      </c>
      <c r="Z78" s="116">
        <f t="shared" si="3"/>
        <v>0</v>
      </c>
      <c r="AA78" s="116">
        <f t="shared" si="3"/>
        <v>0</v>
      </c>
      <c r="AB78" s="116">
        <f t="shared" si="3"/>
        <v>0</v>
      </c>
      <c r="AC78" s="116">
        <f t="shared" si="3"/>
        <v>0</v>
      </c>
      <c r="AD78" s="116">
        <f t="shared" si="3"/>
        <v>0</v>
      </c>
      <c r="AE78" s="116">
        <f t="shared" si="3"/>
        <v>0</v>
      </c>
      <c r="AF78" s="116">
        <f t="shared" si="3"/>
        <v>0</v>
      </c>
      <c r="AG78" s="116">
        <f t="shared" si="3"/>
        <v>0</v>
      </c>
      <c r="AH78" s="116">
        <f t="shared" si="3"/>
        <v>0</v>
      </c>
      <c r="AI78" s="116">
        <f t="shared" si="3"/>
        <v>0</v>
      </c>
      <c r="AJ78" s="116">
        <f t="shared" si="3"/>
        <v>0</v>
      </c>
      <c r="AK78" s="116">
        <f t="shared" si="3"/>
        <v>0</v>
      </c>
      <c r="AL78" s="116">
        <f t="shared" si="3"/>
        <v>0</v>
      </c>
      <c r="AM78" s="116">
        <f t="shared" si="3"/>
        <v>0</v>
      </c>
      <c r="AN78" s="116">
        <f t="shared" si="3"/>
        <v>0</v>
      </c>
      <c r="AO78" s="116">
        <f>$N$78</f>
        <v>0</v>
      </c>
    </row>
    <row r="79" spans="1:41">
      <c r="D79" s="13" t="s">
        <v>92</v>
      </c>
      <c r="E79" s="82"/>
      <c r="G79" s="19" t="s">
        <v>93</v>
      </c>
      <c r="H79" s="20" t="e">
        <f>(J76-H78)/(1-H78)</f>
        <v>#DIV/0!</v>
      </c>
      <c r="I79" s="8"/>
      <c r="J79" s="8" t="s">
        <v>94</v>
      </c>
      <c r="K79" s="21" t="e">
        <f>ROUND(H79-1.96*K78,2)&amp;" to "&amp;ROUND(H79+1.96*K78,2)</f>
        <v>#DIV/0!</v>
      </c>
      <c r="L79" s="21"/>
      <c r="N79" s="28" t="str">
        <f>IF(ISBLANK($N$78),"",N78=N77)</f>
        <v/>
      </c>
      <c r="O79" s="28" t="str">
        <f t="shared" ref="O79:AO79" si="4">IF(ISBLANK($N$78),"",O78=O77)</f>
        <v/>
      </c>
      <c r="P79" s="28" t="str">
        <f t="shared" si="4"/>
        <v/>
      </c>
      <c r="Q79" s="28" t="str">
        <f t="shared" si="4"/>
        <v/>
      </c>
      <c r="R79" s="28" t="str">
        <f t="shared" si="4"/>
        <v/>
      </c>
      <c r="S79" s="28" t="str">
        <f t="shared" si="4"/>
        <v/>
      </c>
      <c r="T79" s="28" t="str">
        <f t="shared" si="4"/>
        <v/>
      </c>
      <c r="U79" s="28" t="str">
        <f t="shared" si="4"/>
        <v/>
      </c>
      <c r="V79" s="28" t="str">
        <f t="shared" si="4"/>
        <v/>
      </c>
      <c r="W79" s="28" t="str">
        <f t="shared" si="4"/>
        <v/>
      </c>
      <c r="X79" s="28" t="str">
        <f t="shared" si="4"/>
        <v/>
      </c>
      <c r="Y79" s="28" t="str">
        <f t="shared" si="4"/>
        <v/>
      </c>
      <c r="Z79" s="28" t="str">
        <f t="shared" si="4"/>
        <v/>
      </c>
      <c r="AA79" s="28" t="str">
        <f t="shared" si="4"/>
        <v/>
      </c>
      <c r="AB79" s="28" t="str">
        <f t="shared" si="4"/>
        <v/>
      </c>
      <c r="AC79" s="28" t="str">
        <f t="shared" si="4"/>
        <v/>
      </c>
      <c r="AD79" s="28" t="str">
        <f t="shared" si="4"/>
        <v/>
      </c>
      <c r="AE79" s="28" t="str">
        <f t="shared" si="4"/>
        <v/>
      </c>
      <c r="AF79" s="28" t="str">
        <f t="shared" si="4"/>
        <v/>
      </c>
      <c r="AG79" s="28" t="str">
        <f t="shared" si="4"/>
        <v/>
      </c>
      <c r="AH79" s="28" t="str">
        <f t="shared" si="4"/>
        <v/>
      </c>
      <c r="AI79" s="28" t="str">
        <f t="shared" si="4"/>
        <v/>
      </c>
      <c r="AJ79" s="28" t="str">
        <f t="shared" si="4"/>
        <v/>
      </c>
      <c r="AK79" s="28" t="str">
        <f t="shared" si="4"/>
        <v/>
      </c>
      <c r="AL79" s="28" t="str">
        <f t="shared" si="4"/>
        <v/>
      </c>
      <c r="AM79" s="28" t="str">
        <f t="shared" si="4"/>
        <v/>
      </c>
      <c r="AN79" s="28" t="str">
        <f t="shared" si="4"/>
        <v/>
      </c>
      <c r="AO79" s="28" t="str">
        <f t="shared" si="4"/>
        <v/>
      </c>
    </row>
    <row r="80" spans="1:41">
      <c r="E80" t="str">
        <f>IF(ISBLANK(E79),"",E79=E77)</f>
        <v/>
      </c>
      <c r="J80" s="40" t="s">
        <v>95</v>
      </c>
      <c r="K80" s="89" t="e">
        <f>ROUND(H79-2.58*K78,2)&amp;" to "&amp;ROUND(H79+2.58*K78,2)</f>
        <v>#DIV/0!</v>
      </c>
      <c r="L80" s="17"/>
    </row>
  </sheetData>
  <sheetProtection sheet="1" scenarios="1" formatCells="0" formatColumns="0" formatRows="0" insertColumns="0" insertRows="0" insertHyperlinks="0" deleteColumns="0" deleteRows="0" sort="0" autoFilter="0"/>
  <mergeCells count="24">
    <mergeCell ref="B13:B16"/>
    <mergeCell ref="D2:E2"/>
    <mergeCell ref="H2:I2"/>
    <mergeCell ref="B3:B6"/>
    <mergeCell ref="D12:E12"/>
    <mergeCell ref="H12:I12"/>
    <mergeCell ref="B53:B56"/>
    <mergeCell ref="D22:E22"/>
    <mergeCell ref="H22:I22"/>
    <mergeCell ref="B23:B26"/>
    <mergeCell ref="D32:E32"/>
    <mergeCell ref="H32:I32"/>
    <mergeCell ref="B33:B36"/>
    <mergeCell ref="D42:E42"/>
    <mergeCell ref="H42:I42"/>
    <mergeCell ref="B43:B46"/>
    <mergeCell ref="D52:E52"/>
    <mergeCell ref="H52:I52"/>
    <mergeCell ref="D72:E72"/>
    <mergeCell ref="H72:I72"/>
    <mergeCell ref="B73:B76"/>
    <mergeCell ref="D62:E62"/>
    <mergeCell ref="H62:I62"/>
    <mergeCell ref="B63:B6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679F4-B18D-7E4C-82B6-8485FAF6DDB2}">
  <dimension ref="A1:G34"/>
  <sheetViews>
    <sheetView workbookViewId="0">
      <selection activeCell="A2" sqref="A2"/>
    </sheetView>
  </sheetViews>
  <sheetFormatPr baseColWidth="10" defaultColWidth="11" defaultRowHeight="16"/>
  <cols>
    <col min="1" max="1" width="17.5" customWidth="1"/>
    <col min="2" max="2" width="48.5" customWidth="1"/>
    <col min="4" max="4" width="32.1640625" customWidth="1"/>
  </cols>
  <sheetData>
    <row r="1" spans="1:7" ht="21" thickBot="1">
      <c r="A1" s="2" t="s">
        <v>0</v>
      </c>
      <c r="B1" s="2" t="s">
        <v>5</v>
      </c>
      <c r="C1" s="2" t="s">
        <v>6</v>
      </c>
      <c r="D1" s="2" t="s">
        <v>7</v>
      </c>
      <c r="E1" s="205" t="s">
        <v>8</v>
      </c>
      <c r="F1" s="205"/>
      <c r="G1" s="205"/>
    </row>
    <row r="2" spans="1:7" ht="17" thickTop="1">
      <c r="A2" s="5" t="s">
        <v>9</v>
      </c>
      <c r="C2" s="6">
        <v>407</v>
      </c>
      <c r="D2" t="s">
        <v>10</v>
      </c>
      <c r="E2" s="168" t="s">
        <v>0</v>
      </c>
      <c r="F2" s="169" t="s">
        <v>11</v>
      </c>
      <c r="G2" s="168" t="s">
        <v>12</v>
      </c>
    </row>
    <row r="3" spans="1:7">
      <c r="A3" s="7"/>
      <c r="B3" s="8"/>
      <c r="C3" s="6">
        <v>808</v>
      </c>
      <c r="D3" t="s">
        <v>13</v>
      </c>
      <c r="E3" s="170" t="s">
        <v>9</v>
      </c>
      <c r="F3" s="171"/>
      <c r="G3" s="172"/>
    </row>
    <row r="4" spans="1:7">
      <c r="A4" t="s">
        <v>14</v>
      </c>
      <c r="B4" t="s">
        <v>15</v>
      </c>
      <c r="C4" s="6">
        <v>262</v>
      </c>
      <c r="D4" t="s">
        <v>16</v>
      </c>
    </row>
    <row r="5" spans="1:7">
      <c r="A5" t="s">
        <v>17</v>
      </c>
      <c r="B5" t="s">
        <v>18</v>
      </c>
      <c r="C5" s="9">
        <v>-25</v>
      </c>
      <c r="D5" t="s">
        <v>19</v>
      </c>
    </row>
    <row r="6" spans="1:7">
      <c r="B6" s="8" t="s">
        <v>20</v>
      </c>
      <c r="C6" s="8">
        <f>C4+C5</f>
        <v>237</v>
      </c>
      <c r="D6" s="8" t="s">
        <v>21</v>
      </c>
    </row>
    <row r="7" spans="1:7">
      <c r="B7" t="s">
        <v>22</v>
      </c>
    </row>
    <row r="8" spans="1:7">
      <c r="B8" t="s">
        <v>23</v>
      </c>
    </row>
    <row r="9" spans="1:7">
      <c r="B9" t="s">
        <v>24</v>
      </c>
      <c r="D9" s="10" t="s">
        <v>25</v>
      </c>
    </row>
    <row r="10" spans="1:7">
      <c r="B10" t="s">
        <v>26</v>
      </c>
      <c r="D10" s="10" t="s">
        <v>27</v>
      </c>
    </row>
    <row r="11" spans="1:7">
      <c r="B11" s="11" t="s">
        <v>28</v>
      </c>
      <c r="D11" s="10" t="s">
        <v>29</v>
      </c>
    </row>
    <row r="12" spans="1:7">
      <c r="B12" t="s">
        <v>30</v>
      </c>
      <c r="D12" s="10" t="s">
        <v>31</v>
      </c>
    </row>
    <row r="13" spans="1:7">
      <c r="B13" t="s">
        <v>32</v>
      </c>
      <c r="D13" s="10" t="s">
        <v>33</v>
      </c>
    </row>
    <row r="14" spans="1:7">
      <c r="B14" s="8" t="s">
        <v>34</v>
      </c>
      <c r="D14" s="10" t="s">
        <v>35</v>
      </c>
    </row>
    <row r="15" spans="1:7">
      <c r="B15" s="8" t="s">
        <v>36</v>
      </c>
      <c r="D15" s="10" t="s">
        <v>37</v>
      </c>
    </row>
    <row r="16" spans="1:7">
      <c r="B16" t="s">
        <v>38</v>
      </c>
      <c r="D16" s="10" t="s">
        <v>39</v>
      </c>
    </row>
    <row r="17" spans="1:4">
      <c r="B17" t="s">
        <v>40</v>
      </c>
      <c r="D17" s="10" t="s">
        <v>41</v>
      </c>
    </row>
    <row r="18" spans="1:4">
      <c r="B18" t="s">
        <v>42</v>
      </c>
      <c r="D18" s="10" t="s">
        <v>43</v>
      </c>
    </row>
    <row r="19" spans="1:4">
      <c r="B19" t="s">
        <v>44</v>
      </c>
      <c r="D19" s="10" t="s">
        <v>45</v>
      </c>
    </row>
    <row r="20" spans="1:4">
      <c r="B20" t="s">
        <v>46</v>
      </c>
      <c r="D20" s="10" t="s">
        <v>47</v>
      </c>
    </row>
    <row r="21" spans="1:4">
      <c r="B21" t="s">
        <v>48</v>
      </c>
      <c r="D21" s="10" t="s">
        <v>49</v>
      </c>
    </row>
    <row r="22" spans="1:4">
      <c r="B22" t="s">
        <v>50</v>
      </c>
      <c r="D22" s="10" t="s">
        <v>51</v>
      </c>
    </row>
    <row r="23" spans="1:4">
      <c r="B23" t="s">
        <v>52</v>
      </c>
      <c r="D23" s="10" t="s">
        <v>53</v>
      </c>
    </row>
    <row r="24" spans="1:4">
      <c r="A24" s="12" t="s">
        <v>54</v>
      </c>
      <c r="B24" s="12" t="s">
        <v>55</v>
      </c>
      <c r="D24" s="10" t="s">
        <v>56</v>
      </c>
    </row>
    <row r="25" spans="1:4">
      <c r="B25" s="12" t="s">
        <v>57</v>
      </c>
      <c r="D25" s="10" t="s">
        <v>58</v>
      </c>
    </row>
    <row r="26" spans="1:4">
      <c r="D26" s="10" t="s">
        <v>59</v>
      </c>
    </row>
    <row r="27" spans="1:4">
      <c r="D27" s="10" t="s">
        <v>60</v>
      </c>
    </row>
    <row r="28" spans="1:4">
      <c r="D28" s="10" t="s">
        <v>61</v>
      </c>
    </row>
    <row r="29" spans="1:4">
      <c r="D29" s="10" t="s">
        <v>62</v>
      </c>
    </row>
    <row r="30" spans="1:4">
      <c r="D30" s="10" t="s">
        <v>63</v>
      </c>
    </row>
    <row r="31" spans="1:4">
      <c r="D31" s="10" t="s">
        <v>64</v>
      </c>
    </row>
    <row r="32" spans="1:4">
      <c r="D32" s="10" t="s">
        <v>65</v>
      </c>
    </row>
    <row r="33" spans="4:4">
      <c r="D33" s="10" t="s">
        <v>66</v>
      </c>
    </row>
    <row r="34" spans="4:4">
      <c r="D34" s="10" t="s">
        <v>67</v>
      </c>
    </row>
  </sheetData>
  <mergeCells count="1">
    <mergeCell ref="E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5B26-976E-FA4A-8625-AFD800A7FB63}">
  <dimension ref="A1:I314"/>
  <sheetViews>
    <sheetView workbookViewId="0">
      <selection activeCell="A4" sqref="A4"/>
    </sheetView>
  </sheetViews>
  <sheetFormatPr baseColWidth="10" defaultColWidth="11" defaultRowHeight="16"/>
  <cols>
    <col min="1" max="1" width="4.1640625" bestFit="1" customWidth="1"/>
    <col min="2" max="2" width="77.5" customWidth="1"/>
    <col min="3" max="3" width="92.33203125" customWidth="1"/>
    <col min="4" max="5" width="6.1640625" bestFit="1" customWidth="1"/>
    <col min="6" max="6" width="7.1640625" customWidth="1"/>
    <col min="7" max="7" width="3.6640625" bestFit="1" customWidth="1"/>
    <col min="8" max="9" width="20.83203125" customWidth="1"/>
  </cols>
  <sheetData>
    <row r="1" spans="1:9" ht="77" customHeight="1">
      <c r="A1" s="166"/>
      <c r="B1" s="166"/>
      <c r="C1" s="167"/>
      <c r="D1" s="206" t="s">
        <v>126</v>
      </c>
      <c r="E1" s="207" t="s">
        <v>126</v>
      </c>
      <c r="F1" s="208" t="s">
        <v>125</v>
      </c>
      <c r="G1" s="209" t="s">
        <v>124</v>
      </c>
    </row>
    <row r="2" spans="1:9">
      <c r="A2" s="166"/>
      <c r="B2" s="166"/>
      <c r="C2" s="167"/>
      <c r="D2" s="206"/>
      <c r="E2" s="207"/>
      <c r="F2" s="209"/>
      <c r="G2" s="209"/>
      <c r="H2" s="210" t="s">
        <v>134</v>
      </c>
      <c r="I2" s="210"/>
    </row>
    <row r="3" spans="1:9">
      <c r="A3" s="181" t="s">
        <v>123</v>
      </c>
      <c r="B3" s="181" t="s">
        <v>200</v>
      </c>
      <c r="C3" s="182" t="s">
        <v>121</v>
      </c>
      <c r="D3" s="124" t="s">
        <v>68</v>
      </c>
      <c r="E3" s="125" t="s">
        <v>73</v>
      </c>
      <c r="F3" s="209"/>
      <c r="G3" s="209"/>
      <c r="H3" s="173" t="str">
        <f>$D$3</f>
        <v>R1</v>
      </c>
      <c r="I3" s="173" t="str">
        <f>$E$3</f>
        <v>R2</v>
      </c>
    </row>
    <row r="4" spans="1:9">
      <c r="A4">
        <v>1</v>
      </c>
      <c r="B4" t="s">
        <v>198</v>
      </c>
      <c r="C4" t="s">
        <v>199</v>
      </c>
      <c r="D4" s="162"/>
      <c r="E4" s="163"/>
      <c r="F4" t="str">
        <f t="shared" ref="F4" si="0">IF(ISBLANK(D4),"",(IF(ISBLANK(E4),"",D4=E4)))</f>
        <v/>
      </c>
      <c r="G4" s="28" t="str">
        <f t="shared" ref="G4" si="1">IF(ISBLANK(D4),"",(IF(ISBLANK(E4),"",IF(F4=TRUE,D4,"DISCUSS"))))</f>
        <v/>
      </c>
    </row>
    <row r="5" spans="1:9">
      <c r="A5">
        <v>2</v>
      </c>
      <c r="D5" s="162"/>
      <c r="E5" s="163"/>
      <c r="F5" t="str">
        <f t="shared" ref="F5:F68" si="2">IF(ISBLANK(D5),"",(IF(ISBLANK(E5),"",D5=E5)))</f>
        <v/>
      </c>
      <c r="G5" s="28" t="str">
        <f t="shared" ref="G5:G68" si="3">IF(ISBLANK(D5),"",(IF(ISBLANK(E5),"",IF(F5=TRUE,D5,"DISCUSS"))))</f>
        <v/>
      </c>
    </row>
    <row r="6" spans="1:9">
      <c r="A6">
        <v>3</v>
      </c>
      <c r="D6" s="162"/>
      <c r="E6" s="163"/>
      <c r="F6" t="str">
        <f t="shared" si="2"/>
        <v/>
      </c>
      <c r="G6" s="28" t="str">
        <f t="shared" si="3"/>
        <v/>
      </c>
    </row>
    <row r="7" spans="1:9">
      <c r="A7">
        <v>4</v>
      </c>
      <c r="D7" s="162"/>
      <c r="E7" s="163"/>
      <c r="F7" t="str">
        <f t="shared" si="2"/>
        <v/>
      </c>
      <c r="G7" s="28" t="str">
        <f t="shared" si="3"/>
        <v/>
      </c>
    </row>
    <row r="8" spans="1:9">
      <c r="A8">
        <v>5</v>
      </c>
      <c r="D8" s="162"/>
      <c r="E8" s="163"/>
      <c r="F8" t="str">
        <f t="shared" si="2"/>
        <v/>
      </c>
      <c r="G8" s="28" t="str">
        <f t="shared" si="3"/>
        <v/>
      </c>
    </row>
    <row r="9" spans="1:9">
      <c r="A9">
        <v>6</v>
      </c>
      <c r="D9" s="162"/>
      <c r="E9" s="163"/>
      <c r="F9" t="str">
        <f t="shared" si="2"/>
        <v/>
      </c>
      <c r="G9" s="28" t="str">
        <f t="shared" si="3"/>
        <v/>
      </c>
    </row>
    <row r="10" spans="1:9">
      <c r="A10">
        <v>7</v>
      </c>
      <c r="D10" s="162"/>
      <c r="E10" s="163"/>
      <c r="F10" t="str">
        <f t="shared" si="2"/>
        <v/>
      </c>
      <c r="G10" s="28" t="str">
        <f t="shared" si="3"/>
        <v/>
      </c>
    </row>
    <row r="11" spans="1:9">
      <c r="A11">
        <v>8</v>
      </c>
      <c r="D11" s="162"/>
      <c r="E11" s="163"/>
      <c r="F11" t="str">
        <f t="shared" si="2"/>
        <v/>
      </c>
      <c r="G11" s="28" t="str">
        <f t="shared" si="3"/>
        <v/>
      </c>
    </row>
    <row r="12" spans="1:9">
      <c r="A12">
        <v>9</v>
      </c>
      <c r="D12" s="162"/>
      <c r="E12" s="163"/>
      <c r="F12" t="str">
        <f t="shared" si="2"/>
        <v/>
      </c>
      <c r="G12" s="28" t="str">
        <f t="shared" si="3"/>
        <v/>
      </c>
    </row>
    <row r="13" spans="1:9">
      <c r="A13">
        <v>10</v>
      </c>
      <c r="D13" s="162"/>
      <c r="E13" s="163"/>
      <c r="F13" t="str">
        <f t="shared" si="2"/>
        <v/>
      </c>
      <c r="G13" s="28" t="str">
        <f t="shared" si="3"/>
        <v/>
      </c>
    </row>
    <row r="14" spans="1:9">
      <c r="A14">
        <v>11</v>
      </c>
      <c r="D14" s="162"/>
      <c r="E14" s="163"/>
      <c r="F14" t="str">
        <f t="shared" si="2"/>
        <v/>
      </c>
      <c r="G14" s="28" t="str">
        <f t="shared" si="3"/>
        <v/>
      </c>
    </row>
    <row r="15" spans="1:9">
      <c r="A15">
        <v>12</v>
      </c>
      <c r="D15" s="162"/>
      <c r="E15" s="163"/>
      <c r="F15" t="str">
        <f t="shared" si="2"/>
        <v/>
      </c>
      <c r="G15" s="28" t="str">
        <f t="shared" si="3"/>
        <v/>
      </c>
    </row>
    <row r="16" spans="1:9">
      <c r="A16">
        <v>13</v>
      </c>
      <c r="D16" s="162"/>
      <c r="E16" s="163"/>
      <c r="F16" t="str">
        <f t="shared" si="2"/>
        <v/>
      </c>
      <c r="G16" s="28" t="str">
        <f t="shared" si="3"/>
        <v/>
      </c>
    </row>
    <row r="17" spans="1:7">
      <c r="A17">
        <v>14</v>
      </c>
      <c r="D17" s="162"/>
      <c r="E17" s="163"/>
      <c r="F17" t="str">
        <f t="shared" si="2"/>
        <v/>
      </c>
      <c r="G17" s="28" t="str">
        <f t="shared" si="3"/>
        <v/>
      </c>
    </row>
    <row r="18" spans="1:7">
      <c r="A18">
        <v>15</v>
      </c>
      <c r="D18" s="162"/>
      <c r="E18" s="163"/>
      <c r="F18" t="str">
        <f t="shared" si="2"/>
        <v/>
      </c>
      <c r="G18" s="28" t="str">
        <f t="shared" si="3"/>
        <v/>
      </c>
    </row>
    <row r="19" spans="1:7">
      <c r="A19">
        <v>16</v>
      </c>
      <c r="D19" s="162"/>
      <c r="E19" s="163"/>
      <c r="F19" t="str">
        <f t="shared" si="2"/>
        <v/>
      </c>
      <c r="G19" s="28" t="str">
        <f t="shared" si="3"/>
        <v/>
      </c>
    </row>
    <row r="20" spans="1:7">
      <c r="A20">
        <v>17</v>
      </c>
      <c r="D20" s="162"/>
      <c r="E20" s="163"/>
      <c r="F20" t="str">
        <f t="shared" si="2"/>
        <v/>
      </c>
      <c r="G20" s="28" t="str">
        <f t="shared" si="3"/>
        <v/>
      </c>
    </row>
    <row r="21" spans="1:7">
      <c r="A21">
        <v>18</v>
      </c>
      <c r="D21" s="162"/>
      <c r="E21" s="163"/>
      <c r="F21" t="str">
        <f t="shared" si="2"/>
        <v/>
      </c>
      <c r="G21" s="28" t="str">
        <f t="shared" si="3"/>
        <v/>
      </c>
    </row>
    <row r="22" spans="1:7">
      <c r="A22">
        <v>19</v>
      </c>
      <c r="D22" s="162"/>
      <c r="E22" s="163"/>
      <c r="F22" t="str">
        <f t="shared" si="2"/>
        <v/>
      </c>
      <c r="G22" s="28" t="str">
        <f t="shared" si="3"/>
        <v/>
      </c>
    </row>
    <row r="23" spans="1:7">
      <c r="A23">
        <v>20</v>
      </c>
      <c r="D23" s="162"/>
      <c r="E23" s="163"/>
      <c r="F23" t="str">
        <f t="shared" si="2"/>
        <v/>
      </c>
      <c r="G23" s="28" t="str">
        <f t="shared" si="3"/>
        <v/>
      </c>
    </row>
    <row r="24" spans="1:7">
      <c r="A24">
        <v>21</v>
      </c>
      <c r="D24" s="162"/>
      <c r="E24" s="163"/>
      <c r="F24" t="str">
        <f t="shared" si="2"/>
        <v/>
      </c>
      <c r="G24" s="28" t="str">
        <f t="shared" si="3"/>
        <v/>
      </c>
    </row>
    <row r="25" spans="1:7">
      <c r="A25">
        <v>22</v>
      </c>
      <c r="D25" s="162"/>
      <c r="E25" s="163"/>
      <c r="F25" t="str">
        <f t="shared" si="2"/>
        <v/>
      </c>
      <c r="G25" s="28" t="str">
        <f t="shared" si="3"/>
        <v/>
      </c>
    </row>
    <row r="26" spans="1:7">
      <c r="A26">
        <v>23</v>
      </c>
      <c r="D26" s="162"/>
      <c r="E26" s="163"/>
      <c r="F26" t="str">
        <f t="shared" si="2"/>
        <v/>
      </c>
      <c r="G26" s="28" t="str">
        <f t="shared" si="3"/>
        <v/>
      </c>
    </row>
    <row r="27" spans="1:7">
      <c r="A27">
        <v>24</v>
      </c>
      <c r="D27" s="162"/>
      <c r="E27" s="163"/>
      <c r="F27" t="str">
        <f t="shared" si="2"/>
        <v/>
      </c>
      <c r="G27" s="28" t="str">
        <f t="shared" si="3"/>
        <v/>
      </c>
    </row>
    <row r="28" spans="1:7">
      <c r="A28">
        <v>25</v>
      </c>
      <c r="D28" s="162"/>
      <c r="E28" s="163"/>
      <c r="F28" t="str">
        <f t="shared" si="2"/>
        <v/>
      </c>
      <c r="G28" s="28" t="str">
        <f t="shared" si="3"/>
        <v/>
      </c>
    </row>
    <row r="29" spans="1:7">
      <c r="A29">
        <v>26</v>
      </c>
      <c r="D29" s="162"/>
      <c r="E29" s="163"/>
      <c r="F29" t="str">
        <f t="shared" si="2"/>
        <v/>
      </c>
      <c r="G29" s="28" t="str">
        <f t="shared" si="3"/>
        <v/>
      </c>
    </row>
    <row r="30" spans="1:7">
      <c r="A30">
        <v>27</v>
      </c>
      <c r="D30" s="162"/>
      <c r="E30" s="163"/>
      <c r="F30" t="str">
        <f t="shared" si="2"/>
        <v/>
      </c>
      <c r="G30" s="28" t="str">
        <f t="shared" si="3"/>
        <v/>
      </c>
    </row>
    <row r="31" spans="1:7">
      <c r="A31">
        <v>28</v>
      </c>
      <c r="D31" s="162"/>
      <c r="E31" s="163"/>
      <c r="F31" t="str">
        <f t="shared" si="2"/>
        <v/>
      </c>
      <c r="G31" s="28" t="str">
        <f t="shared" si="3"/>
        <v/>
      </c>
    </row>
    <row r="32" spans="1:7">
      <c r="A32">
        <v>29</v>
      </c>
      <c r="D32" s="162"/>
      <c r="E32" s="163"/>
      <c r="F32" t="str">
        <f t="shared" si="2"/>
        <v/>
      </c>
      <c r="G32" s="28" t="str">
        <f t="shared" si="3"/>
        <v/>
      </c>
    </row>
    <row r="33" spans="1:7">
      <c r="A33">
        <v>30</v>
      </c>
      <c r="D33" s="162"/>
      <c r="E33" s="163"/>
      <c r="F33" t="str">
        <f t="shared" si="2"/>
        <v/>
      </c>
      <c r="G33" s="28" t="str">
        <f t="shared" si="3"/>
        <v/>
      </c>
    </row>
    <row r="34" spans="1:7">
      <c r="A34">
        <v>31</v>
      </c>
      <c r="D34" s="162"/>
      <c r="E34" s="163"/>
      <c r="F34" t="str">
        <f t="shared" si="2"/>
        <v/>
      </c>
      <c r="G34" s="28" t="str">
        <f t="shared" si="3"/>
        <v/>
      </c>
    </row>
    <row r="35" spans="1:7">
      <c r="A35">
        <v>32</v>
      </c>
      <c r="D35" s="162"/>
      <c r="E35" s="163"/>
      <c r="F35" t="str">
        <f t="shared" si="2"/>
        <v/>
      </c>
      <c r="G35" s="28" t="str">
        <f t="shared" si="3"/>
        <v/>
      </c>
    </row>
    <row r="36" spans="1:7">
      <c r="A36">
        <v>33</v>
      </c>
      <c r="D36" s="162"/>
      <c r="E36" s="163"/>
      <c r="F36" t="str">
        <f t="shared" si="2"/>
        <v/>
      </c>
      <c r="G36" s="28" t="str">
        <f t="shared" si="3"/>
        <v/>
      </c>
    </row>
    <row r="37" spans="1:7">
      <c r="A37">
        <v>34</v>
      </c>
      <c r="D37" s="162"/>
      <c r="E37" s="163"/>
      <c r="F37" t="str">
        <f t="shared" si="2"/>
        <v/>
      </c>
      <c r="G37" s="28" t="str">
        <f t="shared" si="3"/>
        <v/>
      </c>
    </row>
    <row r="38" spans="1:7">
      <c r="A38">
        <v>35</v>
      </c>
      <c r="D38" s="162"/>
      <c r="E38" s="163"/>
      <c r="F38" t="str">
        <f t="shared" si="2"/>
        <v/>
      </c>
      <c r="G38" s="28" t="str">
        <f t="shared" si="3"/>
        <v/>
      </c>
    </row>
    <row r="39" spans="1:7">
      <c r="A39">
        <v>36</v>
      </c>
      <c r="D39" s="162"/>
      <c r="E39" s="163"/>
      <c r="F39" t="str">
        <f t="shared" si="2"/>
        <v/>
      </c>
      <c r="G39" s="28" t="str">
        <f t="shared" si="3"/>
        <v/>
      </c>
    </row>
    <row r="40" spans="1:7">
      <c r="A40">
        <v>37</v>
      </c>
      <c r="D40" s="162"/>
      <c r="E40" s="163"/>
      <c r="F40" t="str">
        <f t="shared" si="2"/>
        <v/>
      </c>
      <c r="G40" s="28" t="str">
        <f t="shared" si="3"/>
        <v/>
      </c>
    </row>
    <row r="41" spans="1:7">
      <c r="A41">
        <v>38</v>
      </c>
      <c r="D41" s="162"/>
      <c r="E41" s="163"/>
      <c r="F41" t="str">
        <f t="shared" si="2"/>
        <v/>
      </c>
      <c r="G41" s="28" t="str">
        <f t="shared" si="3"/>
        <v/>
      </c>
    </row>
    <row r="42" spans="1:7">
      <c r="A42">
        <v>39</v>
      </c>
      <c r="D42" s="162"/>
      <c r="E42" s="163"/>
      <c r="F42" t="str">
        <f t="shared" si="2"/>
        <v/>
      </c>
      <c r="G42" s="28" t="str">
        <f t="shared" si="3"/>
        <v/>
      </c>
    </row>
    <row r="43" spans="1:7">
      <c r="A43">
        <v>40</v>
      </c>
      <c r="D43" s="162"/>
      <c r="E43" s="163"/>
      <c r="F43" t="str">
        <f t="shared" si="2"/>
        <v/>
      </c>
      <c r="G43" s="28" t="str">
        <f t="shared" si="3"/>
        <v/>
      </c>
    </row>
    <row r="44" spans="1:7">
      <c r="A44">
        <v>41</v>
      </c>
      <c r="D44" s="162"/>
      <c r="E44" s="163"/>
      <c r="F44" t="str">
        <f t="shared" si="2"/>
        <v/>
      </c>
      <c r="G44" s="28" t="str">
        <f t="shared" si="3"/>
        <v/>
      </c>
    </row>
    <row r="45" spans="1:7">
      <c r="A45">
        <v>42</v>
      </c>
      <c r="D45" s="162"/>
      <c r="E45" s="163"/>
      <c r="F45" t="str">
        <f t="shared" si="2"/>
        <v/>
      </c>
      <c r="G45" s="28" t="str">
        <f t="shared" si="3"/>
        <v/>
      </c>
    </row>
    <row r="46" spans="1:7">
      <c r="A46">
        <v>43</v>
      </c>
      <c r="D46" s="162"/>
      <c r="E46" s="163"/>
      <c r="F46" t="str">
        <f t="shared" si="2"/>
        <v/>
      </c>
      <c r="G46" s="28" t="str">
        <f t="shared" si="3"/>
        <v/>
      </c>
    </row>
    <row r="47" spans="1:7">
      <c r="A47">
        <v>44</v>
      </c>
      <c r="D47" s="162"/>
      <c r="E47" s="163"/>
      <c r="F47" t="str">
        <f t="shared" si="2"/>
        <v/>
      </c>
      <c r="G47" s="28" t="str">
        <f t="shared" si="3"/>
        <v/>
      </c>
    </row>
    <row r="48" spans="1:7">
      <c r="A48">
        <v>45</v>
      </c>
      <c r="D48" s="162"/>
      <c r="E48" s="163"/>
      <c r="F48" t="str">
        <f t="shared" si="2"/>
        <v/>
      </c>
      <c r="G48" s="28" t="str">
        <f t="shared" si="3"/>
        <v/>
      </c>
    </row>
    <row r="49" spans="1:7">
      <c r="A49">
        <v>46</v>
      </c>
      <c r="D49" s="162"/>
      <c r="E49" s="163"/>
      <c r="F49" t="str">
        <f t="shared" si="2"/>
        <v/>
      </c>
      <c r="G49" s="28" t="str">
        <f t="shared" si="3"/>
        <v/>
      </c>
    </row>
    <row r="50" spans="1:7">
      <c r="A50">
        <v>47</v>
      </c>
      <c r="D50" s="162"/>
      <c r="E50" s="163"/>
      <c r="F50" t="str">
        <f t="shared" si="2"/>
        <v/>
      </c>
      <c r="G50" s="28" t="str">
        <f t="shared" si="3"/>
        <v/>
      </c>
    </row>
    <row r="51" spans="1:7">
      <c r="A51">
        <v>48</v>
      </c>
      <c r="D51" s="162"/>
      <c r="E51" s="163"/>
      <c r="F51" t="str">
        <f t="shared" si="2"/>
        <v/>
      </c>
      <c r="G51" s="28" t="str">
        <f t="shared" si="3"/>
        <v/>
      </c>
    </row>
    <row r="52" spans="1:7">
      <c r="A52">
        <v>49</v>
      </c>
      <c r="D52" s="162"/>
      <c r="E52" s="163"/>
      <c r="F52" t="str">
        <f t="shared" si="2"/>
        <v/>
      </c>
      <c r="G52" s="28" t="str">
        <f t="shared" si="3"/>
        <v/>
      </c>
    </row>
    <row r="53" spans="1:7">
      <c r="A53">
        <v>50</v>
      </c>
      <c r="D53" s="162"/>
      <c r="E53" s="163"/>
      <c r="F53" t="str">
        <f t="shared" si="2"/>
        <v/>
      </c>
      <c r="G53" s="28" t="str">
        <f t="shared" si="3"/>
        <v/>
      </c>
    </row>
    <row r="54" spans="1:7">
      <c r="A54">
        <v>51</v>
      </c>
      <c r="D54" s="162"/>
      <c r="E54" s="163"/>
      <c r="F54" t="str">
        <f t="shared" si="2"/>
        <v/>
      </c>
      <c r="G54" s="28" t="str">
        <f t="shared" si="3"/>
        <v/>
      </c>
    </row>
    <row r="55" spans="1:7">
      <c r="A55">
        <v>52</v>
      </c>
      <c r="D55" s="162"/>
      <c r="E55" s="163"/>
      <c r="F55" t="str">
        <f t="shared" si="2"/>
        <v/>
      </c>
      <c r="G55" s="28" t="str">
        <f t="shared" si="3"/>
        <v/>
      </c>
    </row>
    <row r="56" spans="1:7">
      <c r="A56">
        <v>53</v>
      </c>
      <c r="D56" s="162"/>
      <c r="E56" s="163"/>
      <c r="F56" t="str">
        <f t="shared" si="2"/>
        <v/>
      </c>
      <c r="G56" s="28" t="str">
        <f t="shared" si="3"/>
        <v/>
      </c>
    </row>
    <row r="57" spans="1:7">
      <c r="A57">
        <v>54</v>
      </c>
      <c r="D57" s="162"/>
      <c r="E57" s="163"/>
      <c r="F57" t="str">
        <f t="shared" si="2"/>
        <v/>
      </c>
      <c r="G57" s="28" t="str">
        <f t="shared" si="3"/>
        <v/>
      </c>
    </row>
    <row r="58" spans="1:7">
      <c r="A58">
        <v>55</v>
      </c>
      <c r="D58" s="162"/>
      <c r="E58" s="163"/>
      <c r="F58" t="str">
        <f t="shared" si="2"/>
        <v/>
      </c>
      <c r="G58" s="28" t="str">
        <f t="shared" si="3"/>
        <v/>
      </c>
    </row>
    <row r="59" spans="1:7">
      <c r="A59">
        <v>56</v>
      </c>
      <c r="D59" s="162"/>
      <c r="E59" s="163"/>
      <c r="F59" t="str">
        <f t="shared" si="2"/>
        <v/>
      </c>
      <c r="G59" s="28" t="str">
        <f t="shared" si="3"/>
        <v/>
      </c>
    </row>
    <row r="60" spans="1:7">
      <c r="A60">
        <v>57</v>
      </c>
      <c r="D60" s="162"/>
      <c r="E60" s="163"/>
      <c r="F60" t="str">
        <f t="shared" si="2"/>
        <v/>
      </c>
      <c r="G60" s="28" t="str">
        <f t="shared" si="3"/>
        <v/>
      </c>
    </row>
    <row r="61" spans="1:7">
      <c r="A61">
        <v>58</v>
      </c>
      <c r="D61" s="162"/>
      <c r="E61" s="163"/>
      <c r="F61" t="str">
        <f t="shared" si="2"/>
        <v/>
      </c>
      <c r="G61" s="28" t="str">
        <f t="shared" si="3"/>
        <v/>
      </c>
    </row>
    <row r="62" spans="1:7">
      <c r="A62">
        <v>59</v>
      </c>
      <c r="D62" s="162"/>
      <c r="E62" s="163"/>
      <c r="F62" t="str">
        <f t="shared" si="2"/>
        <v/>
      </c>
      <c r="G62" s="28" t="str">
        <f t="shared" si="3"/>
        <v/>
      </c>
    </row>
    <row r="63" spans="1:7">
      <c r="A63">
        <v>60</v>
      </c>
      <c r="D63" s="162"/>
      <c r="E63" s="163"/>
      <c r="F63" t="str">
        <f t="shared" si="2"/>
        <v/>
      </c>
      <c r="G63" s="28" t="str">
        <f t="shared" si="3"/>
        <v/>
      </c>
    </row>
    <row r="64" spans="1:7">
      <c r="A64">
        <v>61</v>
      </c>
      <c r="D64" s="162"/>
      <c r="E64" s="163"/>
      <c r="F64" t="str">
        <f t="shared" si="2"/>
        <v/>
      </c>
      <c r="G64" s="28" t="str">
        <f t="shared" si="3"/>
        <v/>
      </c>
    </row>
    <row r="65" spans="1:7">
      <c r="A65">
        <v>62</v>
      </c>
      <c r="D65" s="162"/>
      <c r="E65" s="163"/>
      <c r="F65" t="str">
        <f t="shared" si="2"/>
        <v/>
      </c>
      <c r="G65" s="28" t="str">
        <f t="shared" si="3"/>
        <v/>
      </c>
    </row>
    <row r="66" spans="1:7">
      <c r="A66">
        <v>63</v>
      </c>
      <c r="D66" s="162"/>
      <c r="E66" s="163"/>
      <c r="F66" t="str">
        <f t="shared" si="2"/>
        <v/>
      </c>
      <c r="G66" s="28" t="str">
        <f t="shared" si="3"/>
        <v/>
      </c>
    </row>
    <row r="67" spans="1:7">
      <c r="A67">
        <v>64</v>
      </c>
      <c r="D67" s="162"/>
      <c r="E67" s="163"/>
      <c r="F67" t="str">
        <f t="shared" si="2"/>
        <v/>
      </c>
      <c r="G67" s="28" t="str">
        <f t="shared" si="3"/>
        <v/>
      </c>
    </row>
    <row r="68" spans="1:7">
      <c r="A68">
        <v>65</v>
      </c>
      <c r="D68" s="162"/>
      <c r="E68" s="163"/>
      <c r="F68" t="str">
        <f t="shared" si="2"/>
        <v/>
      </c>
      <c r="G68" s="28" t="str">
        <f t="shared" si="3"/>
        <v/>
      </c>
    </row>
    <row r="69" spans="1:7">
      <c r="A69">
        <v>66</v>
      </c>
      <c r="D69" s="162"/>
      <c r="E69" s="163"/>
      <c r="F69" t="str">
        <f t="shared" ref="F69:F132" si="4">IF(ISBLANK(D69),"",(IF(ISBLANK(E69),"",D69=E69)))</f>
        <v/>
      </c>
      <c r="G69" s="28" t="str">
        <f t="shared" ref="G69:G132" si="5">IF(ISBLANK(D69),"",(IF(ISBLANK(E69),"",IF(F69=TRUE,D69,"DISCUSS"))))</f>
        <v/>
      </c>
    </row>
    <row r="70" spans="1:7">
      <c r="A70">
        <v>67</v>
      </c>
      <c r="D70" s="162"/>
      <c r="E70" s="163"/>
      <c r="F70" t="str">
        <f t="shared" si="4"/>
        <v/>
      </c>
      <c r="G70" s="28" t="str">
        <f t="shared" si="5"/>
        <v/>
      </c>
    </row>
    <row r="71" spans="1:7">
      <c r="A71">
        <v>68</v>
      </c>
      <c r="D71" s="162"/>
      <c r="E71" s="163"/>
      <c r="F71" t="str">
        <f t="shared" si="4"/>
        <v/>
      </c>
      <c r="G71" s="28" t="str">
        <f t="shared" si="5"/>
        <v/>
      </c>
    </row>
    <row r="72" spans="1:7">
      <c r="A72">
        <v>69</v>
      </c>
      <c r="D72" s="162"/>
      <c r="E72" s="163"/>
      <c r="F72" t="str">
        <f t="shared" si="4"/>
        <v/>
      </c>
      <c r="G72" s="28" t="str">
        <f t="shared" si="5"/>
        <v/>
      </c>
    </row>
    <row r="73" spans="1:7">
      <c r="A73">
        <v>70</v>
      </c>
      <c r="D73" s="162"/>
      <c r="E73" s="163"/>
      <c r="F73" t="str">
        <f t="shared" si="4"/>
        <v/>
      </c>
      <c r="G73" s="28" t="str">
        <f t="shared" si="5"/>
        <v/>
      </c>
    </row>
    <row r="74" spans="1:7">
      <c r="A74">
        <v>71</v>
      </c>
      <c r="D74" s="162"/>
      <c r="E74" s="163"/>
      <c r="F74" t="str">
        <f t="shared" si="4"/>
        <v/>
      </c>
      <c r="G74" s="28" t="str">
        <f t="shared" si="5"/>
        <v/>
      </c>
    </row>
    <row r="75" spans="1:7">
      <c r="A75">
        <v>72</v>
      </c>
      <c r="D75" s="162"/>
      <c r="E75" s="163"/>
      <c r="F75" t="str">
        <f t="shared" si="4"/>
        <v/>
      </c>
      <c r="G75" s="28" t="str">
        <f t="shared" si="5"/>
        <v/>
      </c>
    </row>
    <row r="76" spans="1:7">
      <c r="A76">
        <v>73</v>
      </c>
      <c r="D76" s="162"/>
      <c r="E76" s="163"/>
      <c r="F76" t="str">
        <f t="shared" si="4"/>
        <v/>
      </c>
      <c r="G76" s="28" t="str">
        <f t="shared" si="5"/>
        <v/>
      </c>
    </row>
    <row r="77" spans="1:7">
      <c r="A77">
        <v>74</v>
      </c>
      <c r="D77" s="162"/>
      <c r="E77" s="163"/>
      <c r="F77" t="str">
        <f t="shared" si="4"/>
        <v/>
      </c>
      <c r="G77" s="28" t="str">
        <f t="shared" si="5"/>
        <v/>
      </c>
    </row>
    <row r="78" spans="1:7">
      <c r="A78">
        <v>75</v>
      </c>
      <c r="D78" s="162"/>
      <c r="E78" s="163"/>
      <c r="F78" t="str">
        <f t="shared" si="4"/>
        <v/>
      </c>
      <c r="G78" s="28" t="str">
        <f t="shared" si="5"/>
        <v/>
      </c>
    </row>
    <row r="79" spans="1:7">
      <c r="A79">
        <v>76</v>
      </c>
      <c r="D79" s="162"/>
      <c r="E79" s="163"/>
      <c r="F79" t="str">
        <f t="shared" si="4"/>
        <v/>
      </c>
      <c r="G79" s="28" t="str">
        <f t="shared" si="5"/>
        <v/>
      </c>
    </row>
    <row r="80" spans="1:7">
      <c r="A80">
        <v>77</v>
      </c>
      <c r="D80" s="162"/>
      <c r="E80" s="163"/>
      <c r="F80" t="str">
        <f t="shared" si="4"/>
        <v/>
      </c>
      <c r="G80" s="28" t="str">
        <f t="shared" si="5"/>
        <v/>
      </c>
    </row>
    <row r="81" spans="1:7">
      <c r="A81">
        <v>78</v>
      </c>
      <c r="D81" s="162"/>
      <c r="E81" s="163"/>
      <c r="F81" t="str">
        <f t="shared" si="4"/>
        <v/>
      </c>
      <c r="G81" s="28" t="str">
        <f t="shared" si="5"/>
        <v/>
      </c>
    </row>
    <row r="82" spans="1:7">
      <c r="A82">
        <v>79</v>
      </c>
      <c r="D82" s="162"/>
      <c r="E82" s="163"/>
      <c r="F82" t="str">
        <f t="shared" si="4"/>
        <v/>
      </c>
      <c r="G82" s="28" t="str">
        <f t="shared" si="5"/>
        <v/>
      </c>
    </row>
    <row r="83" spans="1:7">
      <c r="A83">
        <v>80</v>
      </c>
      <c r="D83" s="162"/>
      <c r="E83" s="163"/>
      <c r="F83" t="str">
        <f t="shared" si="4"/>
        <v/>
      </c>
      <c r="G83" s="28" t="str">
        <f t="shared" si="5"/>
        <v/>
      </c>
    </row>
    <row r="84" spans="1:7">
      <c r="A84">
        <v>81</v>
      </c>
      <c r="D84" s="162"/>
      <c r="E84" s="163"/>
      <c r="F84" t="str">
        <f t="shared" si="4"/>
        <v/>
      </c>
      <c r="G84" s="28" t="str">
        <f t="shared" si="5"/>
        <v/>
      </c>
    </row>
    <row r="85" spans="1:7">
      <c r="A85">
        <v>82</v>
      </c>
      <c r="D85" s="162"/>
      <c r="E85" s="163"/>
      <c r="F85" t="str">
        <f t="shared" si="4"/>
        <v/>
      </c>
      <c r="G85" s="28" t="str">
        <f t="shared" si="5"/>
        <v/>
      </c>
    </row>
    <row r="86" spans="1:7">
      <c r="A86">
        <v>83</v>
      </c>
      <c r="D86" s="162"/>
      <c r="E86" s="163"/>
      <c r="F86" t="str">
        <f t="shared" si="4"/>
        <v/>
      </c>
      <c r="G86" s="28" t="str">
        <f t="shared" si="5"/>
        <v/>
      </c>
    </row>
    <row r="87" spans="1:7">
      <c r="A87">
        <v>84</v>
      </c>
      <c r="D87" s="162"/>
      <c r="E87" s="163"/>
      <c r="F87" t="str">
        <f t="shared" si="4"/>
        <v/>
      </c>
      <c r="G87" s="28" t="str">
        <f t="shared" si="5"/>
        <v/>
      </c>
    </row>
    <row r="88" spans="1:7">
      <c r="A88">
        <v>85</v>
      </c>
      <c r="D88" s="162"/>
      <c r="E88" s="163"/>
      <c r="F88" t="str">
        <f t="shared" si="4"/>
        <v/>
      </c>
      <c r="G88" s="28" t="str">
        <f t="shared" si="5"/>
        <v/>
      </c>
    </row>
    <row r="89" spans="1:7">
      <c r="A89">
        <v>86</v>
      </c>
      <c r="D89" s="162"/>
      <c r="E89" s="163"/>
      <c r="F89" t="str">
        <f t="shared" si="4"/>
        <v/>
      </c>
      <c r="G89" s="28" t="str">
        <f t="shared" si="5"/>
        <v/>
      </c>
    </row>
    <row r="90" spans="1:7">
      <c r="A90">
        <v>87</v>
      </c>
      <c r="D90" s="162"/>
      <c r="E90" s="163"/>
      <c r="F90" t="str">
        <f t="shared" si="4"/>
        <v/>
      </c>
      <c r="G90" s="28" t="str">
        <f t="shared" si="5"/>
        <v/>
      </c>
    </row>
    <row r="91" spans="1:7">
      <c r="A91">
        <v>88</v>
      </c>
      <c r="D91" s="162"/>
      <c r="E91" s="163"/>
      <c r="F91" t="str">
        <f t="shared" si="4"/>
        <v/>
      </c>
      <c r="G91" s="28" t="str">
        <f t="shared" si="5"/>
        <v/>
      </c>
    </row>
    <row r="92" spans="1:7">
      <c r="A92">
        <v>89</v>
      </c>
      <c r="D92" s="162"/>
      <c r="E92" s="163"/>
      <c r="F92" t="str">
        <f t="shared" si="4"/>
        <v/>
      </c>
      <c r="G92" s="28" t="str">
        <f t="shared" si="5"/>
        <v/>
      </c>
    </row>
    <row r="93" spans="1:7">
      <c r="A93">
        <v>90</v>
      </c>
      <c r="D93" s="162"/>
      <c r="E93" s="163"/>
      <c r="F93" t="str">
        <f t="shared" si="4"/>
        <v/>
      </c>
      <c r="G93" s="28" t="str">
        <f t="shared" si="5"/>
        <v/>
      </c>
    </row>
    <row r="94" spans="1:7">
      <c r="A94">
        <v>91</v>
      </c>
      <c r="D94" s="162"/>
      <c r="E94" s="163"/>
      <c r="F94" t="str">
        <f t="shared" si="4"/>
        <v/>
      </c>
      <c r="G94" s="28" t="str">
        <f t="shared" si="5"/>
        <v/>
      </c>
    </row>
    <row r="95" spans="1:7">
      <c r="A95">
        <v>92</v>
      </c>
      <c r="D95" s="162"/>
      <c r="E95" s="163"/>
      <c r="F95" t="str">
        <f t="shared" si="4"/>
        <v/>
      </c>
      <c r="G95" s="28" t="str">
        <f t="shared" si="5"/>
        <v/>
      </c>
    </row>
    <row r="96" spans="1:7">
      <c r="A96">
        <v>93</v>
      </c>
      <c r="D96" s="162"/>
      <c r="E96" s="163"/>
      <c r="F96" t="str">
        <f t="shared" si="4"/>
        <v/>
      </c>
      <c r="G96" s="28" t="str">
        <f t="shared" si="5"/>
        <v/>
      </c>
    </row>
    <row r="97" spans="1:7">
      <c r="A97">
        <v>94</v>
      </c>
      <c r="D97" s="162"/>
      <c r="E97" s="163"/>
      <c r="F97" t="str">
        <f t="shared" si="4"/>
        <v/>
      </c>
      <c r="G97" s="28" t="str">
        <f t="shared" si="5"/>
        <v/>
      </c>
    </row>
    <row r="98" spans="1:7">
      <c r="A98">
        <v>95</v>
      </c>
      <c r="D98" s="162"/>
      <c r="E98" s="163"/>
      <c r="F98" t="str">
        <f t="shared" si="4"/>
        <v/>
      </c>
      <c r="G98" s="28" t="str">
        <f t="shared" si="5"/>
        <v/>
      </c>
    </row>
    <row r="99" spans="1:7">
      <c r="A99">
        <v>96</v>
      </c>
      <c r="D99" s="162"/>
      <c r="E99" s="163"/>
      <c r="F99" t="str">
        <f t="shared" si="4"/>
        <v/>
      </c>
      <c r="G99" s="28" t="str">
        <f t="shared" si="5"/>
        <v/>
      </c>
    </row>
    <row r="100" spans="1:7">
      <c r="A100">
        <v>97</v>
      </c>
      <c r="D100" s="162"/>
      <c r="E100" s="163"/>
      <c r="F100" t="str">
        <f t="shared" si="4"/>
        <v/>
      </c>
      <c r="G100" s="28" t="str">
        <f t="shared" si="5"/>
        <v/>
      </c>
    </row>
    <row r="101" spans="1:7">
      <c r="A101">
        <v>98</v>
      </c>
      <c r="D101" s="162"/>
      <c r="E101" s="163"/>
      <c r="F101" t="str">
        <f t="shared" si="4"/>
        <v/>
      </c>
      <c r="G101" s="28" t="str">
        <f t="shared" si="5"/>
        <v/>
      </c>
    </row>
    <row r="102" spans="1:7">
      <c r="A102">
        <v>99</v>
      </c>
      <c r="D102" s="162"/>
      <c r="E102" s="163"/>
      <c r="F102" t="str">
        <f t="shared" si="4"/>
        <v/>
      </c>
      <c r="G102" s="28" t="str">
        <f t="shared" si="5"/>
        <v/>
      </c>
    </row>
    <row r="103" spans="1:7">
      <c r="A103">
        <v>100</v>
      </c>
      <c r="D103" s="162"/>
      <c r="E103" s="163"/>
      <c r="F103" t="str">
        <f t="shared" si="4"/>
        <v/>
      </c>
      <c r="G103" s="28" t="str">
        <f t="shared" si="5"/>
        <v/>
      </c>
    </row>
    <row r="104" spans="1:7">
      <c r="A104">
        <v>101</v>
      </c>
      <c r="D104" s="162"/>
      <c r="E104" s="163"/>
      <c r="F104" t="str">
        <f t="shared" si="4"/>
        <v/>
      </c>
      <c r="G104" s="28" t="str">
        <f t="shared" si="5"/>
        <v/>
      </c>
    </row>
    <row r="105" spans="1:7">
      <c r="A105">
        <v>102</v>
      </c>
      <c r="D105" s="162"/>
      <c r="E105" s="163"/>
      <c r="F105" t="str">
        <f t="shared" si="4"/>
        <v/>
      </c>
      <c r="G105" s="28" t="str">
        <f t="shared" si="5"/>
        <v/>
      </c>
    </row>
    <row r="106" spans="1:7">
      <c r="A106">
        <v>103</v>
      </c>
      <c r="D106" s="162"/>
      <c r="E106" s="163"/>
      <c r="F106" t="str">
        <f t="shared" si="4"/>
        <v/>
      </c>
      <c r="G106" s="28" t="str">
        <f t="shared" si="5"/>
        <v/>
      </c>
    </row>
    <row r="107" spans="1:7">
      <c r="A107">
        <v>104</v>
      </c>
      <c r="D107" s="162"/>
      <c r="E107" s="163"/>
      <c r="F107" t="str">
        <f t="shared" si="4"/>
        <v/>
      </c>
      <c r="G107" s="28" t="str">
        <f t="shared" si="5"/>
        <v/>
      </c>
    </row>
    <row r="108" spans="1:7">
      <c r="A108">
        <v>105</v>
      </c>
      <c r="D108" s="162"/>
      <c r="E108" s="163"/>
      <c r="F108" t="str">
        <f t="shared" si="4"/>
        <v/>
      </c>
      <c r="G108" s="28" t="str">
        <f t="shared" si="5"/>
        <v/>
      </c>
    </row>
    <row r="109" spans="1:7">
      <c r="A109">
        <v>106</v>
      </c>
      <c r="D109" s="162"/>
      <c r="E109" s="163"/>
      <c r="F109" t="str">
        <f t="shared" si="4"/>
        <v/>
      </c>
      <c r="G109" s="28" t="str">
        <f t="shared" si="5"/>
        <v/>
      </c>
    </row>
    <row r="110" spans="1:7">
      <c r="A110">
        <v>107</v>
      </c>
      <c r="D110" s="162"/>
      <c r="E110" s="163"/>
      <c r="F110" t="str">
        <f t="shared" si="4"/>
        <v/>
      </c>
      <c r="G110" s="28" t="str">
        <f t="shared" si="5"/>
        <v/>
      </c>
    </row>
    <row r="111" spans="1:7">
      <c r="A111">
        <v>108</v>
      </c>
      <c r="D111" s="162"/>
      <c r="E111" s="163"/>
      <c r="F111" t="str">
        <f t="shared" si="4"/>
        <v/>
      </c>
      <c r="G111" s="28" t="str">
        <f t="shared" si="5"/>
        <v/>
      </c>
    </row>
    <row r="112" spans="1:7">
      <c r="A112">
        <v>109</v>
      </c>
      <c r="D112" s="162"/>
      <c r="E112" s="163"/>
      <c r="F112" t="str">
        <f t="shared" si="4"/>
        <v/>
      </c>
      <c r="G112" s="28" t="str">
        <f t="shared" si="5"/>
        <v/>
      </c>
    </row>
    <row r="113" spans="1:7">
      <c r="A113">
        <v>110</v>
      </c>
      <c r="D113" s="162"/>
      <c r="E113" s="163"/>
      <c r="F113" t="str">
        <f t="shared" si="4"/>
        <v/>
      </c>
      <c r="G113" s="28" t="str">
        <f t="shared" si="5"/>
        <v/>
      </c>
    </row>
    <row r="114" spans="1:7">
      <c r="A114">
        <v>111</v>
      </c>
      <c r="D114" s="162"/>
      <c r="E114" s="163"/>
      <c r="F114" t="str">
        <f t="shared" si="4"/>
        <v/>
      </c>
      <c r="G114" s="28" t="str">
        <f t="shared" si="5"/>
        <v/>
      </c>
    </row>
    <row r="115" spans="1:7">
      <c r="A115">
        <v>112</v>
      </c>
      <c r="D115" s="162"/>
      <c r="E115" s="163"/>
      <c r="F115" t="str">
        <f t="shared" si="4"/>
        <v/>
      </c>
      <c r="G115" s="28" t="str">
        <f t="shared" si="5"/>
        <v/>
      </c>
    </row>
    <row r="116" spans="1:7">
      <c r="A116">
        <v>113</v>
      </c>
      <c r="D116" s="162"/>
      <c r="E116" s="163"/>
      <c r="F116" t="str">
        <f t="shared" si="4"/>
        <v/>
      </c>
      <c r="G116" s="28" t="str">
        <f t="shared" si="5"/>
        <v/>
      </c>
    </row>
    <row r="117" spans="1:7">
      <c r="A117">
        <v>114</v>
      </c>
      <c r="D117" s="162"/>
      <c r="E117" s="163"/>
      <c r="F117" t="str">
        <f t="shared" si="4"/>
        <v/>
      </c>
      <c r="G117" s="28" t="str">
        <f t="shared" si="5"/>
        <v/>
      </c>
    </row>
    <row r="118" spans="1:7">
      <c r="A118">
        <v>115</v>
      </c>
      <c r="D118" s="162"/>
      <c r="E118" s="163"/>
      <c r="F118" t="str">
        <f t="shared" si="4"/>
        <v/>
      </c>
      <c r="G118" s="28" t="str">
        <f t="shared" si="5"/>
        <v/>
      </c>
    </row>
    <row r="119" spans="1:7">
      <c r="A119">
        <v>116</v>
      </c>
      <c r="D119" s="162"/>
      <c r="E119" s="163"/>
      <c r="F119" t="str">
        <f t="shared" si="4"/>
        <v/>
      </c>
      <c r="G119" s="28" t="str">
        <f t="shared" si="5"/>
        <v/>
      </c>
    </row>
    <row r="120" spans="1:7">
      <c r="A120">
        <v>117</v>
      </c>
      <c r="D120" s="162"/>
      <c r="E120" s="163"/>
      <c r="F120" t="str">
        <f t="shared" si="4"/>
        <v/>
      </c>
      <c r="G120" s="28" t="str">
        <f t="shared" si="5"/>
        <v/>
      </c>
    </row>
    <row r="121" spans="1:7">
      <c r="A121">
        <v>118</v>
      </c>
      <c r="D121" s="162"/>
      <c r="E121" s="163"/>
      <c r="F121" t="str">
        <f t="shared" si="4"/>
        <v/>
      </c>
      <c r="G121" s="28" t="str">
        <f t="shared" si="5"/>
        <v/>
      </c>
    </row>
    <row r="122" spans="1:7">
      <c r="A122">
        <v>119</v>
      </c>
      <c r="D122" s="162"/>
      <c r="E122" s="163"/>
      <c r="F122" t="str">
        <f t="shared" si="4"/>
        <v/>
      </c>
      <c r="G122" s="28" t="str">
        <f t="shared" si="5"/>
        <v/>
      </c>
    </row>
    <row r="123" spans="1:7">
      <c r="A123">
        <v>120</v>
      </c>
      <c r="D123" s="162"/>
      <c r="E123" s="163"/>
      <c r="F123" t="str">
        <f t="shared" si="4"/>
        <v/>
      </c>
      <c r="G123" s="28" t="str">
        <f t="shared" si="5"/>
        <v/>
      </c>
    </row>
    <row r="124" spans="1:7">
      <c r="A124">
        <v>121</v>
      </c>
      <c r="D124" s="162"/>
      <c r="E124" s="163"/>
      <c r="F124" t="str">
        <f t="shared" si="4"/>
        <v/>
      </c>
      <c r="G124" s="28" t="str">
        <f t="shared" si="5"/>
        <v/>
      </c>
    </row>
    <row r="125" spans="1:7">
      <c r="A125">
        <v>122</v>
      </c>
      <c r="D125" s="162"/>
      <c r="E125" s="163"/>
      <c r="F125" t="str">
        <f t="shared" si="4"/>
        <v/>
      </c>
      <c r="G125" s="28" t="str">
        <f t="shared" si="5"/>
        <v/>
      </c>
    </row>
    <row r="126" spans="1:7">
      <c r="A126">
        <v>123</v>
      </c>
      <c r="D126" s="162"/>
      <c r="E126" s="163"/>
      <c r="F126" t="str">
        <f t="shared" si="4"/>
        <v/>
      </c>
      <c r="G126" s="28" t="str">
        <f t="shared" si="5"/>
        <v/>
      </c>
    </row>
    <row r="127" spans="1:7">
      <c r="A127">
        <v>124</v>
      </c>
      <c r="D127" s="162"/>
      <c r="E127" s="163"/>
      <c r="F127" t="str">
        <f t="shared" si="4"/>
        <v/>
      </c>
      <c r="G127" s="28" t="str">
        <f t="shared" si="5"/>
        <v/>
      </c>
    </row>
    <row r="128" spans="1:7">
      <c r="A128">
        <v>125</v>
      </c>
      <c r="D128" s="162"/>
      <c r="E128" s="163"/>
      <c r="F128" t="str">
        <f t="shared" si="4"/>
        <v/>
      </c>
      <c r="G128" s="28" t="str">
        <f t="shared" si="5"/>
        <v/>
      </c>
    </row>
    <row r="129" spans="1:7">
      <c r="A129">
        <v>126</v>
      </c>
      <c r="D129" s="162"/>
      <c r="E129" s="163"/>
      <c r="F129" t="str">
        <f t="shared" si="4"/>
        <v/>
      </c>
      <c r="G129" s="28" t="str">
        <f t="shared" si="5"/>
        <v/>
      </c>
    </row>
    <row r="130" spans="1:7">
      <c r="A130">
        <v>127</v>
      </c>
      <c r="D130" s="162"/>
      <c r="E130" s="163"/>
      <c r="F130" t="str">
        <f t="shared" si="4"/>
        <v/>
      </c>
      <c r="G130" s="28" t="str">
        <f t="shared" si="5"/>
        <v/>
      </c>
    </row>
    <row r="131" spans="1:7">
      <c r="A131">
        <v>128</v>
      </c>
      <c r="D131" s="162"/>
      <c r="E131" s="163"/>
      <c r="F131" t="str">
        <f t="shared" si="4"/>
        <v/>
      </c>
      <c r="G131" s="28" t="str">
        <f t="shared" si="5"/>
        <v/>
      </c>
    </row>
    <row r="132" spans="1:7">
      <c r="A132">
        <v>129</v>
      </c>
      <c r="D132" s="162"/>
      <c r="E132" s="163"/>
      <c r="F132" t="str">
        <f t="shared" si="4"/>
        <v/>
      </c>
      <c r="G132" s="28" t="str">
        <f t="shared" si="5"/>
        <v/>
      </c>
    </row>
    <row r="133" spans="1:7">
      <c r="A133">
        <v>130</v>
      </c>
      <c r="D133" s="162"/>
      <c r="E133" s="163"/>
      <c r="F133" t="str">
        <f t="shared" ref="F133:F196" si="6">IF(ISBLANK(D133),"",(IF(ISBLANK(E133),"",D133=E133)))</f>
        <v/>
      </c>
      <c r="G133" s="28" t="str">
        <f t="shared" ref="G133:G196" si="7">IF(ISBLANK(D133),"",(IF(ISBLANK(E133),"",IF(F133=TRUE,D133,"DISCUSS"))))</f>
        <v/>
      </c>
    </row>
    <row r="134" spans="1:7">
      <c r="A134">
        <v>131</v>
      </c>
      <c r="D134" s="162"/>
      <c r="E134" s="163"/>
      <c r="F134" t="str">
        <f t="shared" si="6"/>
        <v/>
      </c>
      <c r="G134" s="28" t="str">
        <f t="shared" si="7"/>
        <v/>
      </c>
    </row>
    <row r="135" spans="1:7">
      <c r="A135">
        <v>132</v>
      </c>
      <c r="D135" s="162"/>
      <c r="E135" s="163"/>
      <c r="F135" t="str">
        <f t="shared" si="6"/>
        <v/>
      </c>
      <c r="G135" s="28" t="str">
        <f t="shared" si="7"/>
        <v/>
      </c>
    </row>
    <row r="136" spans="1:7">
      <c r="A136">
        <v>133</v>
      </c>
      <c r="D136" s="162"/>
      <c r="E136" s="163"/>
      <c r="F136" t="str">
        <f t="shared" si="6"/>
        <v/>
      </c>
      <c r="G136" s="28" t="str">
        <f t="shared" si="7"/>
        <v/>
      </c>
    </row>
    <row r="137" spans="1:7">
      <c r="A137">
        <v>134</v>
      </c>
      <c r="D137" s="162"/>
      <c r="E137" s="163"/>
      <c r="F137" t="str">
        <f t="shared" si="6"/>
        <v/>
      </c>
      <c r="G137" s="28" t="str">
        <f t="shared" si="7"/>
        <v/>
      </c>
    </row>
    <row r="138" spans="1:7">
      <c r="A138">
        <v>135</v>
      </c>
      <c r="D138" s="162"/>
      <c r="E138" s="163"/>
      <c r="F138" t="str">
        <f t="shared" si="6"/>
        <v/>
      </c>
      <c r="G138" s="28" t="str">
        <f t="shared" si="7"/>
        <v/>
      </c>
    </row>
    <row r="139" spans="1:7">
      <c r="A139">
        <v>136</v>
      </c>
      <c r="D139" s="162"/>
      <c r="E139" s="163"/>
      <c r="F139" t="str">
        <f t="shared" si="6"/>
        <v/>
      </c>
      <c r="G139" s="28" t="str">
        <f t="shared" si="7"/>
        <v/>
      </c>
    </row>
    <row r="140" spans="1:7">
      <c r="A140">
        <v>137</v>
      </c>
      <c r="D140" s="162"/>
      <c r="E140" s="163"/>
      <c r="F140" t="str">
        <f t="shared" si="6"/>
        <v/>
      </c>
      <c r="G140" s="28" t="str">
        <f t="shared" si="7"/>
        <v/>
      </c>
    </row>
    <row r="141" spans="1:7">
      <c r="A141">
        <v>138</v>
      </c>
      <c r="D141" s="162"/>
      <c r="E141" s="163"/>
      <c r="F141" t="str">
        <f t="shared" si="6"/>
        <v/>
      </c>
      <c r="G141" s="28" t="str">
        <f t="shared" si="7"/>
        <v/>
      </c>
    </row>
    <row r="142" spans="1:7">
      <c r="A142">
        <v>139</v>
      </c>
      <c r="D142" s="162"/>
      <c r="E142" s="163"/>
      <c r="F142" t="str">
        <f t="shared" si="6"/>
        <v/>
      </c>
      <c r="G142" s="28" t="str">
        <f t="shared" si="7"/>
        <v/>
      </c>
    </row>
    <row r="143" spans="1:7">
      <c r="A143">
        <v>140</v>
      </c>
      <c r="D143" s="162"/>
      <c r="E143" s="163"/>
      <c r="F143" t="str">
        <f t="shared" si="6"/>
        <v/>
      </c>
      <c r="G143" s="28" t="str">
        <f t="shared" si="7"/>
        <v/>
      </c>
    </row>
    <row r="144" spans="1:7">
      <c r="A144">
        <v>141</v>
      </c>
      <c r="D144" s="162"/>
      <c r="E144" s="163"/>
      <c r="F144" t="str">
        <f t="shared" si="6"/>
        <v/>
      </c>
      <c r="G144" s="28" t="str">
        <f t="shared" si="7"/>
        <v/>
      </c>
    </row>
    <row r="145" spans="1:7">
      <c r="A145">
        <v>142</v>
      </c>
      <c r="D145" s="162"/>
      <c r="E145" s="163"/>
      <c r="F145" t="str">
        <f t="shared" si="6"/>
        <v/>
      </c>
      <c r="G145" s="28" t="str">
        <f t="shared" si="7"/>
        <v/>
      </c>
    </row>
    <row r="146" spans="1:7">
      <c r="A146">
        <v>143</v>
      </c>
      <c r="D146" s="162"/>
      <c r="E146" s="163"/>
      <c r="F146" t="str">
        <f t="shared" si="6"/>
        <v/>
      </c>
      <c r="G146" s="28" t="str">
        <f t="shared" si="7"/>
        <v/>
      </c>
    </row>
    <row r="147" spans="1:7">
      <c r="A147">
        <v>144</v>
      </c>
      <c r="D147" s="162"/>
      <c r="E147" s="163"/>
      <c r="F147" t="str">
        <f t="shared" si="6"/>
        <v/>
      </c>
      <c r="G147" s="28" t="str">
        <f t="shared" si="7"/>
        <v/>
      </c>
    </row>
    <row r="148" spans="1:7">
      <c r="A148">
        <v>145</v>
      </c>
      <c r="D148" s="162"/>
      <c r="E148" s="163"/>
      <c r="F148" t="str">
        <f t="shared" si="6"/>
        <v/>
      </c>
      <c r="G148" s="28" t="str">
        <f t="shared" si="7"/>
        <v/>
      </c>
    </row>
    <row r="149" spans="1:7">
      <c r="A149">
        <v>146</v>
      </c>
      <c r="D149" s="162"/>
      <c r="E149" s="163"/>
      <c r="F149" t="str">
        <f t="shared" si="6"/>
        <v/>
      </c>
      <c r="G149" s="28" t="str">
        <f t="shared" si="7"/>
        <v/>
      </c>
    </row>
    <row r="150" spans="1:7">
      <c r="A150">
        <v>147</v>
      </c>
      <c r="D150" s="162"/>
      <c r="E150" s="163"/>
      <c r="F150" t="str">
        <f t="shared" si="6"/>
        <v/>
      </c>
      <c r="G150" s="28" t="str">
        <f t="shared" si="7"/>
        <v/>
      </c>
    </row>
    <row r="151" spans="1:7">
      <c r="A151">
        <v>148</v>
      </c>
      <c r="D151" s="162"/>
      <c r="E151" s="163"/>
      <c r="F151" t="str">
        <f t="shared" si="6"/>
        <v/>
      </c>
      <c r="G151" s="28" t="str">
        <f t="shared" si="7"/>
        <v/>
      </c>
    </row>
    <row r="152" spans="1:7">
      <c r="A152">
        <v>149</v>
      </c>
      <c r="D152" s="162"/>
      <c r="E152" s="163"/>
      <c r="F152" t="str">
        <f t="shared" si="6"/>
        <v/>
      </c>
      <c r="G152" s="28" t="str">
        <f t="shared" si="7"/>
        <v/>
      </c>
    </row>
    <row r="153" spans="1:7">
      <c r="A153">
        <v>150</v>
      </c>
      <c r="D153" s="162"/>
      <c r="E153" s="163"/>
      <c r="F153" t="str">
        <f t="shared" si="6"/>
        <v/>
      </c>
      <c r="G153" s="28" t="str">
        <f t="shared" si="7"/>
        <v/>
      </c>
    </row>
    <row r="154" spans="1:7">
      <c r="A154">
        <v>151</v>
      </c>
      <c r="D154" s="162"/>
      <c r="E154" s="163"/>
      <c r="F154" t="str">
        <f t="shared" si="6"/>
        <v/>
      </c>
      <c r="G154" s="28" t="str">
        <f t="shared" si="7"/>
        <v/>
      </c>
    </row>
    <row r="155" spans="1:7">
      <c r="A155">
        <v>152</v>
      </c>
      <c r="D155" s="162"/>
      <c r="E155" s="163"/>
      <c r="F155" t="str">
        <f t="shared" si="6"/>
        <v/>
      </c>
      <c r="G155" s="28" t="str">
        <f t="shared" si="7"/>
        <v/>
      </c>
    </row>
    <row r="156" spans="1:7">
      <c r="A156">
        <v>153</v>
      </c>
      <c r="D156" s="162"/>
      <c r="E156" s="163"/>
      <c r="F156" t="str">
        <f t="shared" si="6"/>
        <v/>
      </c>
      <c r="G156" s="28" t="str">
        <f t="shared" si="7"/>
        <v/>
      </c>
    </row>
    <row r="157" spans="1:7">
      <c r="A157">
        <v>154</v>
      </c>
      <c r="D157" s="162"/>
      <c r="E157" s="163"/>
      <c r="F157" t="str">
        <f t="shared" si="6"/>
        <v/>
      </c>
      <c r="G157" s="28" t="str">
        <f t="shared" si="7"/>
        <v/>
      </c>
    </row>
    <row r="158" spans="1:7">
      <c r="A158">
        <v>155</v>
      </c>
      <c r="D158" s="162"/>
      <c r="E158" s="163"/>
      <c r="F158" t="str">
        <f t="shared" si="6"/>
        <v/>
      </c>
      <c r="G158" s="28" t="str">
        <f t="shared" si="7"/>
        <v/>
      </c>
    </row>
    <row r="159" spans="1:7">
      <c r="A159">
        <v>156</v>
      </c>
      <c r="D159" s="162"/>
      <c r="E159" s="163"/>
      <c r="F159" t="str">
        <f t="shared" si="6"/>
        <v/>
      </c>
      <c r="G159" s="28" t="str">
        <f t="shared" si="7"/>
        <v/>
      </c>
    </row>
    <row r="160" spans="1:7">
      <c r="A160">
        <v>157</v>
      </c>
      <c r="D160" s="162"/>
      <c r="E160" s="163"/>
      <c r="F160" t="str">
        <f t="shared" si="6"/>
        <v/>
      </c>
      <c r="G160" s="28" t="str">
        <f t="shared" si="7"/>
        <v/>
      </c>
    </row>
    <row r="161" spans="1:7">
      <c r="A161">
        <v>158</v>
      </c>
      <c r="D161" s="162"/>
      <c r="E161" s="163"/>
      <c r="F161" t="str">
        <f t="shared" si="6"/>
        <v/>
      </c>
      <c r="G161" s="28" t="str">
        <f t="shared" si="7"/>
        <v/>
      </c>
    </row>
    <row r="162" spans="1:7">
      <c r="A162">
        <v>159</v>
      </c>
      <c r="D162" s="162"/>
      <c r="E162" s="163"/>
      <c r="F162" t="str">
        <f t="shared" si="6"/>
        <v/>
      </c>
      <c r="G162" s="28" t="str">
        <f t="shared" si="7"/>
        <v/>
      </c>
    </row>
    <row r="163" spans="1:7">
      <c r="A163">
        <v>160</v>
      </c>
      <c r="D163" s="162"/>
      <c r="E163" s="163"/>
      <c r="F163" t="str">
        <f t="shared" si="6"/>
        <v/>
      </c>
      <c r="G163" s="28" t="str">
        <f t="shared" si="7"/>
        <v/>
      </c>
    </row>
    <row r="164" spans="1:7">
      <c r="A164">
        <v>161</v>
      </c>
      <c r="D164" s="162"/>
      <c r="E164" s="163"/>
      <c r="F164" t="str">
        <f t="shared" si="6"/>
        <v/>
      </c>
      <c r="G164" s="28" t="str">
        <f t="shared" si="7"/>
        <v/>
      </c>
    </row>
    <row r="165" spans="1:7">
      <c r="A165">
        <v>162</v>
      </c>
      <c r="D165" s="162"/>
      <c r="E165" s="163"/>
      <c r="F165" t="str">
        <f t="shared" si="6"/>
        <v/>
      </c>
      <c r="G165" s="28" t="str">
        <f t="shared" si="7"/>
        <v/>
      </c>
    </row>
    <row r="166" spans="1:7">
      <c r="A166">
        <v>163</v>
      </c>
      <c r="D166" s="162"/>
      <c r="E166" s="163"/>
      <c r="F166" t="str">
        <f t="shared" si="6"/>
        <v/>
      </c>
      <c r="G166" s="28" t="str">
        <f t="shared" si="7"/>
        <v/>
      </c>
    </row>
    <row r="167" spans="1:7">
      <c r="A167">
        <v>164</v>
      </c>
      <c r="D167" s="162"/>
      <c r="E167" s="163"/>
      <c r="F167" t="str">
        <f t="shared" si="6"/>
        <v/>
      </c>
      <c r="G167" s="28" t="str">
        <f t="shared" si="7"/>
        <v/>
      </c>
    </row>
    <row r="168" spans="1:7">
      <c r="A168">
        <v>165</v>
      </c>
      <c r="D168" s="162"/>
      <c r="E168" s="163"/>
      <c r="F168" t="str">
        <f t="shared" si="6"/>
        <v/>
      </c>
      <c r="G168" s="28" t="str">
        <f t="shared" si="7"/>
        <v/>
      </c>
    </row>
    <row r="169" spans="1:7">
      <c r="A169">
        <v>166</v>
      </c>
      <c r="D169" s="162"/>
      <c r="E169" s="163"/>
      <c r="F169" t="str">
        <f t="shared" si="6"/>
        <v/>
      </c>
      <c r="G169" s="28" t="str">
        <f t="shared" si="7"/>
        <v/>
      </c>
    </row>
    <row r="170" spans="1:7">
      <c r="A170">
        <v>167</v>
      </c>
      <c r="D170" s="162"/>
      <c r="E170" s="163"/>
      <c r="F170" t="str">
        <f t="shared" si="6"/>
        <v/>
      </c>
      <c r="G170" s="28" t="str">
        <f t="shared" si="7"/>
        <v/>
      </c>
    </row>
    <row r="171" spans="1:7">
      <c r="A171">
        <v>168</v>
      </c>
      <c r="D171" s="162"/>
      <c r="E171" s="163"/>
      <c r="F171" t="str">
        <f t="shared" si="6"/>
        <v/>
      </c>
      <c r="G171" s="28" t="str">
        <f t="shared" si="7"/>
        <v/>
      </c>
    </row>
    <row r="172" spans="1:7">
      <c r="A172">
        <v>169</v>
      </c>
      <c r="D172" s="162"/>
      <c r="E172" s="163"/>
      <c r="F172" t="str">
        <f t="shared" si="6"/>
        <v/>
      </c>
      <c r="G172" s="28" t="str">
        <f t="shared" si="7"/>
        <v/>
      </c>
    </row>
    <row r="173" spans="1:7">
      <c r="A173">
        <v>170</v>
      </c>
      <c r="D173" s="162"/>
      <c r="E173" s="163"/>
      <c r="F173" t="str">
        <f t="shared" si="6"/>
        <v/>
      </c>
      <c r="G173" s="28" t="str">
        <f t="shared" si="7"/>
        <v/>
      </c>
    </row>
    <row r="174" spans="1:7">
      <c r="A174">
        <v>171</v>
      </c>
      <c r="D174" s="162"/>
      <c r="E174" s="163"/>
      <c r="F174" t="str">
        <f t="shared" si="6"/>
        <v/>
      </c>
      <c r="G174" s="28" t="str">
        <f t="shared" si="7"/>
        <v/>
      </c>
    </row>
    <row r="175" spans="1:7">
      <c r="A175">
        <v>172</v>
      </c>
      <c r="D175" s="162"/>
      <c r="E175" s="163"/>
      <c r="F175" t="str">
        <f t="shared" si="6"/>
        <v/>
      </c>
      <c r="G175" s="28" t="str">
        <f t="shared" si="7"/>
        <v/>
      </c>
    </row>
    <row r="176" spans="1:7">
      <c r="A176">
        <v>173</v>
      </c>
      <c r="D176" s="162"/>
      <c r="E176" s="163"/>
      <c r="F176" t="str">
        <f t="shared" si="6"/>
        <v/>
      </c>
      <c r="G176" s="28" t="str">
        <f t="shared" si="7"/>
        <v/>
      </c>
    </row>
    <row r="177" spans="1:7">
      <c r="A177">
        <v>174</v>
      </c>
      <c r="D177" s="162"/>
      <c r="E177" s="163"/>
      <c r="F177" t="str">
        <f t="shared" si="6"/>
        <v/>
      </c>
      <c r="G177" s="28" t="str">
        <f t="shared" si="7"/>
        <v/>
      </c>
    </row>
    <row r="178" spans="1:7">
      <c r="A178">
        <v>175</v>
      </c>
      <c r="D178" s="162"/>
      <c r="E178" s="163"/>
      <c r="F178" t="str">
        <f t="shared" si="6"/>
        <v/>
      </c>
      <c r="G178" s="28" t="str">
        <f t="shared" si="7"/>
        <v/>
      </c>
    </row>
    <row r="179" spans="1:7">
      <c r="A179">
        <v>176</v>
      </c>
      <c r="D179" s="162"/>
      <c r="E179" s="163"/>
      <c r="F179" t="str">
        <f t="shared" si="6"/>
        <v/>
      </c>
      <c r="G179" s="28" t="str">
        <f t="shared" si="7"/>
        <v/>
      </c>
    </row>
    <row r="180" spans="1:7">
      <c r="A180">
        <v>177</v>
      </c>
      <c r="D180" s="162"/>
      <c r="E180" s="163"/>
      <c r="F180" t="str">
        <f t="shared" si="6"/>
        <v/>
      </c>
      <c r="G180" s="28" t="str">
        <f t="shared" si="7"/>
        <v/>
      </c>
    </row>
    <row r="181" spans="1:7">
      <c r="A181">
        <v>178</v>
      </c>
      <c r="D181" s="162"/>
      <c r="E181" s="163"/>
      <c r="F181" t="str">
        <f t="shared" si="6"/>
        <v/>
      </c>
      <c r="G181" s="28" t="str">
        <f t="shared" si="7"/>
        <v/>
      </c>
    </row>
    <row r="182" spans="1:7">
      <c r="A182">
        <v>179</v>
      </c>
      <c r="D182" s="162"/>
      <c r="E182" s="163"/>
      <c r="F182" t="str">
        <f t="shared" si="6"/>
        <v/>
      </c>
      <c r="G182" s="28" t="str">
        <f t="shared" si="7"/>
        <v/>
      </c>
    </row>
    <row r="183" spans="1:7">
      <c r="A183">
        <v>180</v>
      </c>
      <c r="D183" s="162"/>
      <c r="E183" s="163"/>
      <c r="F183" t="str">
        <f t="shared" si="6"/>
        <v/>
      </c>
      <c r="G183" s="28" t="str">
        <f t="shared" si="7"/>
        <v/>
      </c>
    </row>
    <row r="184" spans="1:7">
      <c r="A184">
        <v>181</v>
      </c>
      <c r="D184" s="162"/>
      <c r="E184" s="163"/>
      <c r="F184" t="str">
        <f t="shared" si="6"/>
        <v/>
      </c>
      <c r="G184" s="28" t="str">
        <f t="shared" si="7"/>
        <v/>
      </c>
    </row>
    <row r="185" spans="1:7">
      <c r="A185">
        <v>182</v>
      </c>
      <c r="D185" s="162"/>
      <c r="E185" s="163"/>
      <c r="F185" t="str">
        <f t="shared" si="6"/>
        <v/>
      </c>
      <c r="G185" s="28" t="str">
        <f t="shared" si="7"/>
        <v/>
      </c>
    </row>
    <row r="186" spans="1:7">
      <c r="A186">
        <v>183</v>
      </c>
      <c r="D186" s="162"/>
      <c r="E186" s="163"/>
      <c r="F186" t="str">
        <f t="shared" si="6"/>
        <v/>
      </c>
      <c r="G186" s="28" t="str">
        <f t="shared" si="7"/>
        <v/>
      </c>
    </row>
    <row r="187" spans="1:7">
      <c r="A187">
        <v>184</v>
      </c>
      <c r="D187" s="162"/>
      <c r="E187" s="163"/>
      <c r="F187" t="str">
        <f t="shared" si="6"/>
        <v/>
      </c>
      <c r="G187" s="28" t="str">
        <f t="shared" si="7"/>
        <v/>
      </c>
    </row>
    <row r="188" spans="1:7">
      <c r="A188">
        <v>185</v>
      </c>
      <c r="D188" s="162"/>
      <c r="E188" s="163"/>
      <c r="F188" t="str">
        <f t="shared" si="6"/>
        <v/>
      </c>
      <c r="G188" s="28" t="str">
        <f t="shared" si="7"/>
        <v/>
      </c>
    </row>
    <row r="189" spans="1:7">
      <c r="A189">
        <v>186</v>
      </c>
      <c r="D189" s="162"/>
      <c r="E189" s="163"/>
      <c r="F189" t="str">
        <f t="shared" si="6"/>
        <v/>
      </c>
      <c r="G189" s="28" t="str">
        <f t="shared" si="7"/>
        <v/>
      </c>
    </row>
    <row r="190" spans="1:7">
      <c r="A190">
        <v>187</v>
      </c>
      <c r="D190" s="162"/>
      <c r="E190" s="163"/>
      <c r="F190" t="str">
        <f t="shared" si="6"/>
        <v/>
      </c>
      <c r="G190" s="28" t="str">
        <f t="shared" si="7"/>
        <v/>
      </c>
    </row>
    <row r="191" spans="1:7">
      <c r="A191">
        <v>188</v>
      </c>
      <c r="D191" s="162"/>
      <c r="E191" s="163"/>
      <c r="F191" t="str">
        <f t="shared" si="6"/>
        <v/>
      </c>
      <c r="G191" s="28" t="str">
        <f t="shared" si="7"/>
        <v/>
      </c>
    </row>
    <row r="192" spans="1:7">
      <c r="A192">
        <v>189</v>
      </c>
      <c r="D192" s="162"/>
      <c r="E192" s="163"/>
      <c r="F192" t="str">
        <f t="shared" si="6"/>
        <v/>
      </c>
      <c r="G192" s="28" t="str">
        <f t="shared" si="7"/>
        <v/>
      </c>
    </row>
    <row r="193" spans="1:7">
      <c r="A193">
        <v>190</v>
      </c>
      <c r="D193" s="162"/>
      <c r="E193" s="163"/>
      <c r="F193" t="str">
        <f t="shared" si="6"/>
        <v/>
      </c>
      <c r="G193" s="28" t="str">
        <f t="shared" si="7"/>
        <v/>
      </c>
    </row>
    <row r="194" spans="1:7">
      <c r="A194">
        <v>191</v>
      </c>
      <c r="D194" s="162"/>
      <c r="E194" s="163"/>
      <c r="F194" t="str">
        <f t="shared" si="6"/>
        <v/>
      </c>
      <c r="G194" s="28" t="str">
        <f t="shared" si="7"/>
        <v/>
      </c>
    </row>
    <row r="195" spans="1:7">
      <c r="A195">
        <v>192</v>
      </c>
      <c r="D195" s="162"/>
      <c r="E195" s="163"/>
      <c r="F195" t="str">
        <f t="shared" si="6"/>
        <v/>
      </c>
      <c r="G195" s="28" t="str">
        <f t="shared" si="7"/>
        <v/>
      </c>
    </row>
    <row r="196" spans="1:7">
      <c r="A196">
        <v>193</v>
      </c>
      <c r="D196" s="162"/>
      <c r="E196" s="163"/>
      <c r="F196" t="str">
        <f t="shared" si="6"/>
        <v/>
      </c>
      <c r="G196" s="28" t="str">
        <f t="shared" si="7"/>
        <v/>
      </c>
    </row>
    <row r="197" spans="1:7">
      <c r="A197">
        <v>194</v>
      </c>
      <c r="D197" s="162"/>
      <c r="E197" s="163"/>
      <c r="F197" t="str">
        <f t="shared" ref="F197:F260" si="8">IF(ISBLANK(D197),"",(IF(ISBLANK(E197),"",D197=E197)))</f>
        <v/>
      </c>
      <c r="G197" s="28" t="str">
        <f t="shared" ref="G197:G260" si="9">IF(ISBLANK(D197),"",(IF(ISBLANK(E197),"",IF(F197=TRUE,D197,"DISCUSS"))))</f>
        <v/>
      </c>
    </row>
    <row r="198" spans="1:7">
      <c r="A198">
        <v>195</v>
      </c>
      <c r="D198" s="162"/>
      <c r="E198" s="163"/>
      <c r="F198" t="str">
        <f t="shared" si="8"/>
        <v/>
      </c>
      <c r="G198" s="28" t="str">
        <f t="shared" si="9"/>
        <v/>
      </c>
    </row>
    <row r="199" spans="1:7">
      <c r="A199">
        <v>196</v>
      </c>
      <c r="D199" s="162"/>
      <c r="E199" s="163"/>
      <c r="F199" t="str">
        <f t="shared" si="8"/>
        <v/>
      </c>
      <c r="G199" s="28" t="str">
        <f t="shared" si="9"/>
        <v/>
      </c>
    </row>
    <row r="200" spans="1:7">
      <c r="A200">
        <v>197</v>
      </c>
      <c r="D200" s="162"/>
      <c r="E200" s="163"/>
      <c r="F200" t="str">
        <f t="shared" si="8"/>
        <v/>
      </c>
      <c r="G200" s="28" t="str">
        <f t="shared" si="9"/>
        <v/>
      </c>
    </row>
    <row r="201" spans="1:7">
      <c r="A201">
        <v>198</v>
      </c>
      <c r="D201" s="162"/>
      <c r="E201" s="163"/>
      <c r="F201" t="str">
        <f t="shared" si="8"/>
        <v/>
      </c>
      <c r="G201" s="28" t="str">
        <f t="shared" si="9"/>
        <v/>
      </c>
    </row>
    <row r="202" spans="1:7">
      <c r="A202">
        <v>199</v>
      </c>
      <c r="D202" s="162"/>
      <c r="E202" s="163"/>
      <c r="F202" t="str">
        <f t="shared" si="8"/>
        <v/>
      </c>
      <c r="G202" s="28" t="str">
        <f t="shared" si="9"/>
        <v/>
      </c>
    </row>
    <row r="203" spans="1:7">
      <c r="A203">
        <v>200</v>
      </c>
      <c r="D203" s="162"/>
      <c r="E203" s="163"/>
      <c r="F203" t="str">
        <f t="shared" si="8"/>
        <v/>
      </c>
      <c r="G203" s="28" t="str">
        <f t="shared" si="9"/>
        <v/>
      </c>
    </row>
    <row r="204" spans="1:7">
      <c r="A204">
        <v>201</v>
      </c>
      <c r="D204" s="162"/>
      <c r="E204" s="163"/>
      <c r="F204" t="str">
        <f t="shared" si="8"/>
        <v/>
      </c>
      <c r="G204" s="28" t="str">
        <f t="shared" si="9"/>
        <v/>
      </c>
    </row>
    <row r="205" spans="1:7">
      <c r="A205">
        <v>202</v>
      </c>
      <c r="D205" s="162"/>
      <c r="E205" s="163"/>
      <c r="F205" t="str">
        <f t="shared" si="8"/>
        <v/>
      </c>
      <c r="G205" s="28" t="str">
        <f t="shared" si="9"/>
        <v/>
      </c>
    </row>
    <row r="206" spans="1:7">
      <c r="A206">
        <v>203</v>
      </c>
      <c r="D206" s="162"/>
      <c r="E206" s="163"/>
      <c r="F206" t="str">
        <f t="shared" si="8"/>
        <v/>
      </c>
      <c r="G206" s="28" t="str">
        <f t="shared" si="9"/>
        <v/>
      </c>
    </row>
    <row r="207" spans="1:7">
      <c r="A207">
        <v>204</v>
      </c>
      <c r="D207" s="162"/>
      <c r="E207" s="163"/>
      <c r="F207" t="str">
        <f t="shared" si="8"/>
        <v/>
      </c>
      <c r="G207" s="28" t="str">
        <f t="shared" si="9"/>
        <v/>
      </c>
    </row>
    <row r="208" spans="1:7">
      <c r="A208">
        <v>205</v>
      </c>
      <c r="D208" s="162"/>
      <c r="E208" s="163"/>
      <c r="F208" t="str">
        <f t="shared" si="8"/>
        <v/>
      </c>
      <c r="G208" s="28" t="str">
        <f t="shared" si="9"/>
        <v/>
      </c>
    </row>
    <row r="209" spans="1:7">
      <c r="A209">
        <v>206</v>
      </c>
      <c r="D209" s="162"/>
      <c r="E209" s="163"/>
      <c r="F209" t="str">
        <f t="shared" si="8"/>
        <v/>
      </c>
      <c r="G209" s="28" t="str">
        <f t="shared" si="9"/>
        <v/>
      </c>
    </row>
    <row r="210" spans="1:7">
      <c r="A210">
        <v>207</v>
      </c>
      <c r="D210" s="162"/>
      <c r="E210" s="163"/>
      <c r="F210" t="str">
        <f t="shared" si="8"/>
        <v/>
      </c>
      <c r="G210" s="28" t="str">
        <f t="shared" si="9"/>
        <v/>
      </c>
    </row>
    <row r="211" spans="1:7">
      <c r="A211">
        <v>208</v>
      </c>
      <c r="D211" s="162"/>
      <c r="E211" s="163"/>
      <c r="F211" t="str">
        <f t="shared" si="8"/>
        <v/>
      </c>
      <c r="G211" s="28" t="str">
        <f t="shared" si="9"/>
        <v/>
      </c>
    </row>
    <row r="212" spans="1:7">
      <c r="A212">
        <v>209</v>
      </c>
      <c r="D212" s="162"/>
      <c r="E212" s="163"/>
      <c r="F212" t="str">
        <f t="shared" si="8"/>
        <v/>
      </c>
      <c r="G212" s="28" t="str">
        <f t="shared" si="9"/>
        <v/>
      </c>
    </row>
    <row r="213" spans="1:7">
      <c r="A213">
        <v>210</v>
      </c>
      <c r="D213" s="162"/>
      <c r="E213" s="163"/>
      <c r="F213" t="str">
        <f t="shared" si="8"/>
        <v/>
      </c>
      <c r="G213" s="28" t="str">
        <f t="shared" si="9"/>
        <v/>
      </c>
    </row>
    <row r="214" spans="1:7">
      <c r="A214">
        <v>211</v>
      </c>
      <c r="D214" s="162"/>
      <c r="E214" s="163"/>
      <c r="F214" t="str">
        <f t="shared" si="8"/>
        <v/>
      </c>
      <c r="G214" s="28" t="str">
        <f t="shared" si="9"/>
        <v/>
      </c>
    </row>
    <row r="215" spans="1:7">
      <c r="A215">
        <v>212</v>
      </c>
      <c r="D215" s="162"/>
      <c r="E215" s="163"/>
      <c r="F215" t="str">
        <f t="shared" si="8"/>
        <v/>
      </c>
      <c r="G215" s="28" t="str">
        <f t="shared" si="9"/>
        <v/>
      </c>
    </row>
    <row r="216" spans="1:7">
      <c r="A216">
        <v>213</v>
      </c>
      <c r="D216" s="162"/>
      <c r="E216" s="163"/>
      <c r="F216" t="str">
        <f t="shared" si="8"/>
        <v/>
      </c>
      <c r="G216" s="28" t="str">
        <f t="shared" si="9"/>
        <v/>
      </c>
    </row>
    <row r="217" spans="1:7">
      <c r="A217">
        <v>214</v>
      </c>
      <c r="D217" s="162"/>
      <c r="E217" s="163"/>
      <c r="F217" t="str">
        <f t="shared" si="8"/>
        <v/>
      </c>
      <c r="G217" s="28" t="str">
        <f t="shared" si="9"/>
        <v/>
      </c>
    </row>
    <row r="218" spans="1:7">
      <c r="A218">
        <v>215</v>
      </c>
      <c r="D218" s="162"/>
      <c r="E218" s="163"/>
      <c r="F218" t="str">
        <f t="shared" si="8"/>
        <v/>
      </c>
      <c r="G218" s="28" t="str">
        <f t="shared" si="9"/>
        <v/>
      </c>
    </row>
    <row r="219" spans="1:7">
      <c r="A219">
        <v>216</v>
      </c>
      <c r="D219" s="162"/>
      <c r="E219" s="163"/>
      <c r="F219" t="str">
        <f t="shared" si="8"/>
        <v/>
      </c>
      <c r="G219" s="28" t="str">
        <f t="shared" si="9"/>
        <v/>
      </c>
    </row>
    <row r="220" spans="1:7">
      <c r="A220">
        <v>217</v>
      </c>
      <c r="D220" s="162"/>
      <c r="E220" s="163"/>
      <c r="F220" t="str">
        <f t="shared" si="8"/>
        <v/>
      </c>
      <c r="G220" s="28" t="str">
        <f t="shared" si="9"/>
        <v/>
      </c>
    </row>
    <row r="221" spans="1:7">
      <c r="A221">
        <v>218</v>
      </c>
      <c r="D221" s="162"/>
      <c r="E221" s="163"/>
      <c r="F221" t="str">
        <f t="shared" si="8"/>
        <v/>
      </c>
      <c r="G221" s="28" t="str">
        <f t="shared" si="9"/>
        <v/>
      </c>
    </row>
    <row r="222" spans="1:7">
      <c r="A222">
        <v>219</v>
      </c>
      <c r="D222" s="162"/>
      <c r="E222" s="163"/>
      <c r="F222" t="str">
        <f t="shared" si="8"/>
        <v/>
      </c>
      <c r="G222" s="28" t="str">
        <f t="shared" si="9"/>
        <v/>
      </c>
    </row>
    <row r="223" spans="1:7">
      <c r="A223">
        <v>220</v>
      </c>
      <c r="D223" s="162"/>
      <c r="E223" s="163"/>
      <c r="F223" t="str">
        <f t="shared" si="8"/>
        <v/>
      </c>
      <c r="G223" s="28" t="str">
        <f t="shared" si="9"/>
        <v/>
      </c>
    </row>
    <row r="224" spans="1:7">
      <c r="A224">
        <v>221</v>
      </c>
      <c r="D224" s="162"/>
      <c r="E224" s="163"/>
      <c r="F224" t="str">
        <f t="shared" si="8"/>
        <v/>
      </c>
      <c r="G224" s="28" t="str">
        <f t="shared" si="9"/>
        <v/>
      </c>
    </row>
    <row r="225" spans="1:7">
      <c r="A225">
        <v>222</v>
      </c>
      <c r="D225" s="162"/>
      <c r="E225" s="163"/>
      <c r="F225" t="str">
        <f t="shared" si="8"/>
        <v/>
      </c>
      <c r="G225" s="28" t="str">
        <f t="shared" si="9"/>
        <v/>
      </c>
    </row>
    <row r="226" spans="1:7">
      <c r="A226">
        <v>223</v>
      </c>
      <c r="D226" s="162"/>
      <c r="E226" s="163"/>
      <c r="F226" t="str">
        <f t="shared" si="8"/>
        <v/>
      </c>
      <c r="G226" s="28" t="str">
        <f t="shared" si="9"/>
        <v/>
      </c>
    </row>
    <row r="227" spans="1:7">
      <c r="A227">
        <v>224</v>
      </c>
      <c r="D227" s="162"/>
      <c r="E227" s="163"/>
      <c r="F227" t="str">
        <f t="shared" si="8"/>
        <v/>
      </c>
      <c r="G227" s="28" t="str">
        <f t="shared" si="9"/>
        <v/>
      </c>
    </row>
    <row r="228" spans="1:7">
      <c r="A228">
        <v>225</v>
      </c>
      <c r="D228" s="162"/>
      <c r="E228" s="163"/>
      <c r="F228" t="str">
        <f t="shared" si="8"/>
        <v/>
      </c>
      <c r="G228" s="28" t="str">
        <f t="shared" si="9"/>
        <v/>
      </c>
    </row>
    <row r="229" spans="1:7">
      <c r="A229">
        <v>226</v>
      </c>
      <c r="D229" s="162"/>
      <c r="E229" s="163"/>
      <c r="F229" t="str">
        <f t="shared" si="8"/>
        <v/>
      </c>
      <c r="G229" s="28" t="str">
        <f t="shared" si="9"/>
        <v/>
      </c>
    </row>
    <row r="230" spans="1:7">
      <c r="A230">
        <v>227</v>
      </c>
      <c r="D230" s="162"/>
      <c r="E230" s="163"/>
      <c r="F230" t="str">
        <f t="shared" si="8"/>
        <v/>
      </c>
      <c r="G230" s="28" t="str">
        <f t="shared" si="9"/>
        <v/>
      </c>
    </row>
    <row r="231" spans="1:7">
      <c r="A231">
        <v>228</v>
      </c>
      <c r="D231" s="162"/>
      <c r="E231" s="163"/>
      <c r="F231" t="str">
        <f t="shared" si="8"/>
        <v/>
      </c>
      <c r="G231" s="28" t="str">
        <f t="shared" si="9"/>
        <v/>
      </c>
    </row>
    <row r="232" spans="1:7">
      <c r="A232">
        <v>229</v>
      </c>
      <c r="D232" s="162"/>
      <c r="E232" s="163"/>
      <c r="F232" t="str">
        <f t="shared" si="8"/>
        <v/>
      </c>
      <c r="G232" s="28" t="str">
        <f t="shared" si="9"/>
        <v/>
      </c>
    </row>
    <row r="233" spans="1:7">
      <c r="A233">
        <v>230</v>
      </c>
      <c r="D233" s="162"/>
      <c r="E233" s="163"/>
      <c r="F233" t="str">
        <f t="shared" si="8"/>
        <v/>
      </c>
      <c r="G233" s="28" t="str">
        <f t="shared" si="9"/>
        <v/>
      </c>
    </row>
    <row r="234" spans="1:7">
      <c r="A234">
        <v>231</v>
      </c>
      <c r="D234" s="162"/>
      <c r="E234" s="163"/>
      <c r="F234" t="str">
        <f t="shared" si="8"/>
        <v/>
      </c>
      <c r="G234" s="28" t="str">
        <f t="shared" si="9"/>
        <v/>
      </c>
    </row>
    <row r="235" spans="1:7">
      <c r="A235">
        <v>232</v>
      </c>
      <c r="D235" s="162"/>
      <c r="E235" s="163"/>
      <c r="F235" t="str">
        <f t="shared" si="8"/>
        <v/>
      </c>
      <c r="G235" s="28" t="str">
        <f t="shared" si="9"/>
        <v/>
      </c>
    </row>
    <row r="236" spans="1:7">
      <c r="A236">
        <v>233</v>
      </c>
      <c r="D236" s="162"/>
      <c r="E236" s="163"/>
      <c r="F236" t="str">
        <f t="shared" si="8"/>
        <v/>
      </c>
      <c r="G236" s="28" t="str">
        <f t="shared" si="9"/>
        <v/>
      </c>
    </row>
    <row r="237" spans="1:7">
      <c r="A237">
        <v>234</v>
      </c>
      <c r="D237" s="162"/>
      <c r="E237" s="163"/>
      <c r="F237" t="str">
        <f t="shared" si="8"/>
        <v/>
      </c>
      <c r="G237" s="28" t="str">
        <f t="shared" si="9"/>
        <v/>
      </c>
    </row>
    <row r="238" spans="1:7">
      <c r="A238">
        <v>235</v>
      </c>
      <c r="D238" s="162"/>
      <c r="E238" s="163"/>
      <c r="F238" t="str">
        <f t="shared" si="8"/>
        <v/>
      </c>
      <c r="G238" s="28" t="str">
        <f t="shared" si="9"/>
        <v/>
      </c>
    </row>
    <row r="239" spans="1:7">
      <c r="A239">
        <v>236</v>
      </c>
      <c r="D239" s="162"/>
      <c r="E239" s="163"/>
      <c r="F239" t="str">
        <f t="shared" si="8"/>
        <v/>
      </c>
      <c r="G239" s="28" t="str">
        <f t="shared" si="9"/>
        <v/>
      </c>
    </row>
    <row r="240" spans="1:7">
      <c r="A240">
        <v>237</v>
      </c>
      <c r="D240" s="162"/>
      <c r="E240" s="163"/>
      <c r="F240" t="str">
        <f t="shared" si="8"/>
        <v/>
      </c>
      <c r="G240" s="28" t="str">
        <f t="shared" si="9"/>
        <v/>
      </c>
    </row>
    <row r="241" spans="1:7">
      <c r="A241">
        <v>238</v>
      </c>
      <c r="D241" s="162"/>
      <c r="E241" s="163"/>
      <c r="F241" t="str">
        <f t="shared" si="8"/>
        <v/>
      </c>
      <c r="G241" s="28" t="str">
        <f t="shared" si="9"/>
        <v/>
      </c>
    </row>
    <row r="242" spans="1:7">
      <c r="A242">
        <v>239</v>
      </c>
      <c r="D242" s="162"/>
      <c r="E242" s="163"/>
      <c r="F242" t="str">
        <f t="shared" si="8"/>
        <v/>
      </c>
      <c r="G242" s="28" t="str">
        <f t="shared" si="9"/>
        <v/>
      </c>
    </row>
    <row r="243" spans="1:7">
      <c r="A243">
        <v>240</v>
      </c>
      <c r="D243" s="162"/>
      <c r="E243" s="163"/>
      <c r="F243" t="str">
        <f t="shared" si="8"/>
        <v/>
      </c>
      <c r="G243" s="28" t="str">
        <f t="shared" si="9"/>
        <v/>
      </c>
    </row>
    <row r="244" spans="1:7">
      <c r="A244">
        <v>241</v>
      </c>
      <c r="D244" s="162"/>
      <c r="E244" s="163"/>
      <c r="F244" t="str">
        <f t="shared" si="8"/>
        <v/>
      </c>
      <c r="G244" s="28" t="str">
        <f t="shared" si="9"/>
        <v/>
      </c>
    </row>
    <row r="245" spans="1:7">
      <c r="A245">
        <v>242</v>
      </c>
      <c r="D245" s="162"/>
      <c r="E245" s="163"/>
      <c r="F245" t="str">
        <f t="shared" si="8"/>
        <v/>
      </c>
      <c r="G245" s="28" t="str">
        <f t="shared" si="9"/>
        <v/>
      </c>
    </row>
    <row r="246" spans="1:7">
      <c r="A246">
        <v>243</v>
      </c>
      <c r="D246" s="162"/>
      <c r="E246" s="163"/>
      <c r="F246" t="str">
        <f t="shared" si="8"/>
        <v/>
      </c>
      <c r="G246" s="28" t="str">
        <f t="shared" si="9"/>
        <v/>
      </c>
    </row>
    <row r="247" spans="1:7">
      <c r="A247">
        <v>244</v>
      </c>
      <c r="D247" s="162"/>
      <c r="E247" s="163"/>
      <c r="F247" t="str">
        <f t="shared" si="8"/>
        <v/>
      </c>
      <c r="G247" s="28" t="str">
        <f t="shared" si="9"/>
        <v/>
      </c>
    </row>
    <row r="248" spans="1:7">
      <c r="A248">
        <v>245</v>
      </c>
      <c r="D248" s="162"/>
      <c r="E248" s="163"/>
      <c r="F248" t="str">
        <f t="shared" si="8"/>
        <v/>
      </c>
      <c r="G248" s="28" t="str">
        <f t="shared" si="9"/>
        <v/>
      </c>
    </row>
    <row r="249" spans="1:7">
      <c r="A249">
        <v>246</v>
      </c>
      <c r="D249" s="162"/>
      <c r="E249" s="163"/>
      <c r="F249" t="str">
        <f t="shared" si="8"/>
        <v/>
      </c>
      <c r="G249" s="28" t="str">
        <f t="shared" si="9"/>
        <v/>
      </c>
    </row>
    <row r="250" spans="1:7">
      <c r="A250">
        <v>247</v>
      </c>
      <c r="D250" s="162"/>
      <c r="E250" s="163"/>
      <c r="F250" t="str">
        <f t="shared" si="8"/>
        <v/>
      </c>
      <c r="G250" s="28" t="str">
        <f t="shared" si="9"/>
        <v/>
      </c>
    </row>
    <row r="251" spans="1:7">
      <c r="A251">
        <v>248</v>
      </c>
      <c r="D251" s="162"/>
      <c r="E251" s="163"/>
      <c r="F251" t="str">
        <f t="shared" si="8"/>
        <v/>
      </c>
      <c r="G251" s="28" t="str">
        <f t="shared" si="9"/>
        <v/>
      </c>
    </row>
    <row r="252" spans="1:7">
      <c r="A252">
        <v>249</v>
      </c>
      <c r="D252" s="162"/>
      <c r="E252" s="163"/>
      <c r="F252" t="str">
        <f t="shared" si="8"/>
        <v/>
      </c>
      <c r="G252" s="28" t="str">
        <f t="shared" si="9"/>
        <v/>
      </c>
    </row>
    <row r="253" spans="1:7">
      <c r="A253">
        <v>250</v>
      </c>
      <c r="D253" s="162"/>
      <c r="E253" s="163"/>
      <c r="F253" t="str">
        <f t="shared" si="8"/>
        <v/>
      </c>
      <c r="G253" s="28" t="str">
        <f t="shared" si="9"/>
        <v/>
      </c>
    </row>
    <row r="254" spans="1:7">
      <c r="A254">
        <v>251</v>
      </c>
      <c r="D254" s="162"/>
      <c r="E254" s="163"/>
      <c r="F254" t="str">
        <f t="shared" si="8"/>
        <v/>
      </c>
      <c r="G254" s="28" t="str">
        <f t="shared" si="9"/>
        <v/>
      </c>
    </row>
    <row r="255" spans="1:7">
      <c r="A255">
        <v>252</v>
      </c>
      <c r="D255" s="162"/>
      <c r="E255" s="163"/>
      <c r="F255" t="str">
        <f t="shared" si="8"/>
        <v/>
      </c>
      <c r="G255" s="28" t="str">
        <f t="shared" si="9"/>
        <v/>
      </c>
    </row>
    <row r="256" spans="1:7">
      <c r="A256">
        <v>253</v>
      </c>
      <c r="D256" s="162"/>
      <c r="E256" s="163"/>
      <c r="F256" t="str">
        <f t="shared" si="8"/>
        <v/>
      </c>
      <c r="G256" s="28" t="str">
        <f t="shared" si="9"/>
        <v/>
      </c>
    </row>
    <row r="257" spans="1:7">
      <c r="A257">
        <v>254</v>
      </c>
      <c r="D257" s="162"/>
      <c r="E257" s="163"/>
      <c r="F257" t="str">
        <f t="shared" si="8"/>
        <v/>
      </c>
      <c r="G257" s="28" t="str">
        <f t="shared" si="9"/>
        <v/>
      </c>
    </row>
    <row r="258" spans="1:7">
      <c r="A258">
        <v>255</v>
      </c>
      <c r="D258" s="162"/>
      <c r="E258" s="163"/>
      <c r="F258" t="str">
        <f t="shared" si="8"/>
        <v/>
      </c>
      <c r="G258" s="28" t="str">
        <f t="shared" si="9"/>
        <v/>
      </c>
    </row>
    <row r="259" spans="1:7">
      <c r="A259">
        <v>256</v>
      </c>
      <c r="D259" s="162"/>
      <c r="E259" s="163"/>
      <c r="F259" t="str">
        <f t="shared" si="8"/>
        <v/>
      </c>
      <c r="G259" s="28" t="str">
        <f t="shared" si="9"/>
        <v/>
      </c>
    </row>
    <row r="260" spans="1:7">
      <c r="A260">
        <v>257</v>
      </c>
      <c r="D260" s="162"/>
      <c r="E260" s="163"/>
      <c r="F260" t="str">
        <f t="shared" si="8"/>
        <v/>
      </c>
      <c r="G260" s="28" t="str">
        <f t="shared" si="9"/>
        <v/>
      </c>
    </row>
    <row r="261" spans="1:7">
      <c r="A261">
        <v>258</v>
      </c>
      <c r="D261" s="162"/>
      <c r="E261" s="163"/>
      <c r="F261" t="str">
        <f t="shared" ref="F261:F303" si="10">IF(ISBLANK(D261),"",(IF(ISBLANK(E261),"",D261=E261)))</f>
        <v/>
      </c>
      <c r="G261" s="28" t="str">
        <f t="shared" ref="G261:G303" si="11">IF(ISBLANK(D261),"",(IF(ISBLANK(E261),"",IF(F261=TRUE,D261,"DISCUSS"))))</f>
        <v/>
      </c>
    </row>
    <row r="262" spans="1:7">
      <c r="A262">
        <v>259</v>
      </c>
      <c r="D262" s="162"/>
      <c r="E262" s="163"/>
      <c r="F262" t="str">
        <f t="shared" si="10"/>
        <v/>
      </c>
      <c r="G262" s="28" t="str">
        <f t="shared" si="11"/>
        <v/>
      </c>
    </row>
    <row r="263" spans="1:7">
      <c r="A263">
        <v>260</v>
      </c>
      <c r="D263" s="162"/>
      <c r="E263" s="163"/>
      <c r="F263" t="str">
        <f t="shared" si="10"/>
        <v/>
      </c>
      <c r="G263" s="28" t="str">
        <f t="shared" si="11"/>
        <v/>
      </c>
    </row>
    <row r="264" spans="1:7">
      <c r="A264">
        <v>261</v>
      </c>
      <c r="D264" s="162"/>
      <c r="E264" s="163"/>
      <c r="F264" t="str">
        <f t="shared" si="10"/>
        <v/>
      </c>
      <c r="G264" s="28" t="str">
        <f t="shared" si="11"/>
        <v/>
      </c>
    </row>
    <row r="265" spans="1:7">
      <c r="A265">
        <v>262</v>
      </c>
      <c r="D265" s="162"/>
      <c r="E265" s="163"/>
      <c r="F265" t="str">
        <f t="shared" si="10"/>
        <v/>
      </c>
      <c r="G265" s="28" t="str">
        <f t="shared" si="11"/>
        <v/>
      </c>
    </row>
    <row r="266" spans="1:7">
      <c r="A266">
        <v>263</v>
      </c>
      <c r="D266" s="162"/>
      <c r="E266" s="163"/>
      <c r="F266" t="str">
        <f t="shared" si="10"/>
        <v/>
      </c>
      <c r="G266" s="28" t="str">
        <f t="shared" si="11"/>
        <v/>
      </c>
    </row>
    <row r="267" spans="1:7">
      <c r="A267">
        <v>264</v>
      </c>
      <c r="D267" s="162"/>
      <c r="E267" s="163"/>
      <c r="F267" t="str">
        <f t="shared" si="10"/>
        <v/>
      </c>
      <c r="G267" s="28" t="str">
        <f t="shared" si="11"/>
        <v/>
      </c>
    </row>
    <row r="268" spans="1:7">
      <c r="A268">
        <v>265</v>
      </c>
      <c r="D268" s="162"/>
      <c r="E268" s="163"/>
      <c r="F268" t="str">
        <f t="shared" si="10"/>
        <v/>
      </c>
      <c r="G268" s="28" t="str">
        <f t="shared" si="11"/>
        <v/>
      </c>
    </row>
    <row r="269" spans="1:7">
      <c r="A269">
        <v>266</v>
      </c>
      <c r="D269" s="162"/>
      <c r="E269" s="163"/>
      <c r="F269" t="str">
        <f t="shared" si="10"/>
        <v/>
      </c>
      <c r="G269" s="28" t="str">
        <f t="shared" si="11"/>
        <v/>
      </c>
    </row>
    <row r="270" spans="1:7">
      <c r="A270">
        <v>267</v>
      </c>
      <c r="D270" s="162"/>
      <c r="E270" s="163"/>
      <c r="F270" t="str">
        <f t="shared" si="10"/>
        <v/>
      </c>
      <c r="G270" s="28" t="str">
        <f t="shared" si="11"/>
        <v/>
      </c>
    </row>
    <row r="271" spans="1:7">
      <c r="A271">
        <v>268</v>
      </c>
      <c r="D271" s="162"/>
      <c r="E271" s="163"/>
      <c r="F271" t="str">
        <f t="shared" si="10"/>
        <v/>
      </c>
      <c r="G271" s="28" t="str">
        <f t="shared" si="11"/>
        <v/>
      </c>
    </row>
    <row r="272" spans="1:7">
      <c r="A272">
        <v>269</v>
      </c>
      <c r="D272" s="162"/>
      <c r="E272" s="163"/>
      <c r="F272" t="str">
        <f t="shared" si="10"/>
        <v/>
      </c>
      <c r="G272" s="28" t="str">
        <f t="shared" si="11"/>
        <v/>
      </c>
    </row>
    <row r="273" spans="1:7">
      <c r="A273">
        <v>270</v>
      </c>
      <c r="D273" s="162"/>
      <c r="E273" s="163"/>
      <c r="F273" t="str">
        <f t="shared" si="10"/>
        <v/>
      </c>
      <c r="G273" s="28" t="str">
        <f t="shared" si="11"/>
        <v/>
      </c>
    </row>
    <row r="274" spans="1:7">
      <c r="A274">
        <v>271</v>
      </c>
      <c r="D274" s="162"/>
      <c r="E274" s="163"/>
      <c r="F274" t="str">
        <f t="shared" si="10"/>
        <v/>
      </c>
      <c r="G274" s="28" t="str">
        <f t="shared" si="11"/>
        <v/>
      </c>
    </row>
    <row r="275" spans="1:7">
      <c r="A275">
        <v>272</v>
      </c>
      <c r="D275" s="162"/>
      <c r="E275" s="163"/>
      <c r="F275" t="str">
        <f t="shared" si="10"/>
        <v/>
      </c>
      <c r="G275" s="28" t="str">
        <f t="shared" si="11"/>
        <v/>
      </c>
    </row>
    <row r="276" spans="1:7">
      <c r="A276">
        <v>273</v>
      </c>
      <c r="D276" s="162"/>
      <c r="E276" s="163"/>
      <c r="F276" t="str">
        <f t="shared" si="10"/>
        <v/>
      </c>
      <c r="G276" s="28" t="str">
        <f t="shared" si="11"/>
        <v/>
      </c>
    </row>
    <row r="277" spans="1:7">
      <c r="A277">
        <v>274</v>
      </c>
      <c r="D277" s="162"/>
      <c r="E277" s="163"/>
      <c r="F277" t="str">
        <f t="shared" si="10"/>
        <v/>
      </c>
      <c r="G277" s="28" t="str">
        <f t="shared" si="11"/>
        <v/>
      </c>
    </row>
    <row r="278" spans="1:7">
      <c r="A278">
        <v>275</v>
      </c>
      <c r="D278" s="162"/>
      <c r="E278" s="163"/>
      <c r="F278" t="str">
        <f t="shared" si="10"/>
        <v/>
      </c>
      <c r="G278" s="28" t="str">
        <f t="shared" si="11"/>
        <v/>
      </c>
    </row>
    <row r="279" spans="1:7">
      <c r="A279">
        <v>276</v>
      </c>
      <c r="D279" s="162"/>
      <c r="E279" s="163"/>
      <c r="F279" t="str">
        <f t="shared" si="10"/>
        <v/>
      </c>
      <c r="G279" s="28" t="str">
        <f t="shared" si="11"/>
        <v/>
      </c>
    </row>
    <row r="280" spans="1:7">
      <c r="A280">
        <v>277</v>
      </c>
      <c r="D280" s="162"/>
      <c r="E280" s="163"/>
      <c r="F280" t="str">
        <f t="shared" si="10"/>
        <v/>
      </c>
      <c r="G280" s="28" t="str">
        <f t="shared" si="11"/>
        <v/>
      </c>
    </row>
    <row r="281" spans="1:7">
      <c r="A281">
        <v>278</v>
      </c>
      <c r="D281" s="162"/>
      <c r="E281" s="163"/>
      <c r="F281" t="str">
        <f t="shared" si="10"/>
        <v/>
      </c>
      <c r="G281" s="28" t="str">
        <f t="shared" si="11"/>
        <v/>
      </c>
    </row>
    <row r="282" spans="1:7">
      <c r="A282">
        <v>279</v>
      </c>
      <c r="D282" s="162"/>
      <c r="E282" s="163"/>
      <c r="F282" t="str">
        <f t="shared" si="10"/>
        <v/>
      </c>
      <c r="G282" s="28" t="str">
        <f t="shared" si="11"/>
        <v/>
      </c>
    </row>
    <row r="283" spans="1:7">
      <c r="A283">
        <v>280</v>
      </c>
      <c r="D283" s="162"/>
      <c r="E283" s="163"/>
      <c r="F283" t="str">
        <f t="shared" si="10"/>
        <v/>
      </c>
      <c r="G283" s="28" t="str">
        <f t="shared" si="11"/>
        <v/>
      </c>
    </row>
    <row r="284" spans="1:7">
      <c r="A284">
        <v>281</v>
      </c>
      <c r="D284" s="162"/>
      <c r="E284" s="163"/>
      <c r="F284" t="str">
        <f t="shared" si="10"/>
        <v/>
      </c>
      <c r="G284" s="28" t="str">
        <f t="shared" si="11"/>
        <v/>
      </c>
    </row>
    <row r="285" spans="1:7">
      <c r="A285">
        <v>282</v>
      </c>
      <c r="D285" s="162"/>
      <c r="E285" s="163"/>
      <c r="F285" t="str">
        <f t="shared" si="10"/>
        <v/>
      </c>
      <c r="G285" s="28" t="str">
        <f t="shared" si="11"/>
        <v/>
      </c>
    </row>
    <row r="286" spans="1:7">
      <c r="A286">
        <v>283</v>
      </c>
      <c r="D286" s="162"/>
      <c r="E286" s="163"/>
      <c r="F286" t="str">
        <f t="shared" si="10"/>
        <v/>
      </c>
      <c r="G286" s="28" t="str">
        <f t="shared" si="11"/>
        <v/>
      </c>
    </row>
    <row r="287" spans="1:7">
      <c r="A287">
        <v>284</v>
      </c>
      <c r="D287" s="162"/>
      <c r="E287" s="163"/>
      <c r="F287" t="str">
        <f t="shared" si="10"/>
        <v/>
      </c>
      <c r="G287" s="28" t="str">
        <f t="shared" si="11"/>
        <v/>
      </c>
    </row>
    <row r="288" spans="1:7">
      <c r="A288">
        <v>285</v>
      </c>
      <c r="D288" s="162"/>
      <c r="E288" s="163"/>
      <c r="F288" t="str">
        <f t="shared" si="10"/>
        <v/>
      </c>
      <c r="G288" s="28" t="str">
        <f t="shared" si="11"/>
        <v/>
      </c>
    </row>
    <row r="289" spans="1:9">
      <c r="A289">
        <v>286</v>
      </c>
      <c r="D289" s="162"/>
      <c r="E289" s="163"/>
      <c r="F289" t="str">
        <f t="shared" si="10"/>
        <v/>
      </c>
      <c r="G289" s="28" t="str">
        <f t="shared" si="11"/>
        <v/>
      </c>
    </row>
    <row r="290" spans="1:9">
      <c r="A290">
        <v>287</v>
      </c>
      <c r="D290" s="162"/>
      <c r="E290" s="163"/>
      <c r="F290" t="str">
        <f t="shared" si="10"/>
        <v/>
      </c>
      <c r="G290" s="28" t="str">
        <f t="shared" si="11"/>
        <v/>
      </c>
    </row>
    <row r="291" spans="1:9">
      <c r="A291">
        <v>288</v>
      </c>
      <c r="D291" s="162"/>
      <c r="E291" s="163"/>
      <c r="F291" t="str">
        <f t="shared" si="10"/>
        <v/>
      </c>
      <c r="G291" s="28" t="str">
        <f t="shared" si="11"/>
        <v/>
      </c>
    </row>
    <row r="292" spans="1:9">
      <c r="A292">
        <v>289</v>
      </c>
      <c r="D292" s="162"/>
      <c r="E292" s="163"/>
      <c r="F292" t="str">
        <f t="shared" si="10"/>
        <v/>
      </c>
      <c r="G292" s="28" t="str">
        <f t="shared" si="11"/>
        <v/>
      </c>
    </row>
    <row r="293" spans="1:9">
      <c r="A293">
        <v>290</v>
      </c>
      <c r="D293" s="162"/>
      <c r="E293" s="163"/>
      <c r="F293" t="str">
        <f t="shared" si="10"/>
        <v/>
      </c>
      <c r="G293" s="28" t="str">
        <f t="shared" si="11"/>
        <v/>
      </c>
    </row>
    <row r="294" spans="1:9">
      <c r="A294">
        <v>291</v>
      </c>
      <c r="D294" s="162"/>
      <c r="E294" s="163"/>
      <c r="F294" t="str">
        <f t="shared" si="10"/>
        <v/>
      </c>
      <c r="G294" s="28" t="str">
        <f t="shared" si="11"/>
        <v/>
      </c>
    </row>
    <row r="295" spans="1:9">
      <c r="A295">
        <v>292</v>
      </c>
      <c r="D295" s="162"/>
      <c r="E295" s="163"/>
      <c r="F295" t="str">
        <f t="shared" si="10"/>
        <v/>
      </c>
      <c r="G295" s="28" t="str">
        <f t="shared" si="11"/>
        <v/>
      </c>
    </row>
    <row r="296" spans="1:9">
      <c r="A296">
        <v>293</v>
      </c>
      <c r="D296" s="162"/>
      <c r="E296" s="163"/>
      <c r="F296" t="str">
        <f t="shared" si="10"/>
        <v/>
      </c>
      <c r="G296" s="28" t="str">
        <f t="shared" si="11"/>
        <v/>
      </c>
    </row>
    <row r="297" spans="1:9">
      <c r="A297">
        <v>294</v>
      </c>
      <c r="D297" s="162"/>
      <c r="E297" s="163"/>
      <c r="F297" t="str">
        <f t="shared" si="10"/>
        <v/>
      </c>
      <c r="G297" s="28" t="str">
        <f t="shared" si="11"/>
        <v/>
      </c>
    </row>
    <row r="298" spans="1:9">
      <c r="A298">
        <v>295</v>
      </c>
      <c r="D298" s="162"/>
      <c r="E298" s="163"/>
      <c r="F298" t="str">
        <f t="shared" si="10"/>
        <v/>
      </c>
      <c r="G298" s="28" t="str">
        <f t="shared" si="11"/>
        <v/>
      </c>
    </row>
    <row r="299" spans="1:9">
      <c r="A299">
        <v>296</v>
      </c>
      <c r="D299" s="162"/>
      <c r="E299" s="163"/>
      <c r="F299" t="str">
        <f t="shared" si="10"/>
        <v/>
      </c>
      <c r="G299" s="28" t="str">
        <f t="shared" si="11"/>
        <v/>
      </c>
    </row>
    <row r="300" spans="1:9">
      <c r="A300">
        <v>297</v>
      </c>
      <c r="D300" s="162"/>
      <c r="E300" s="163"/>
      <c r="F300" t="str">
        <f t="shared" si="10"/>
        <v/>
      </c>
      <c r="G300" s="28" t="str">
        <f t="shared" si="11"/>
        <v/>
      </c>
    </row>
    <row r="301" spans="1:9">
      <c r="A301">
        <v>298</v>
      </c>
      <c r="D301" s="162"/>
      <c r="E301" s="163"/>
      <c r="F301" t="str">
        <f t="shared" si="10"/>
        <v/>
      </c>
      <c r="G301" s="28" t="str">
        <f t="shared" si="11"/>
        <v/>
      </c>
    </row>
    <row r="302" spans="1:9">
      <c r="A302">
        <v>299</v>
      </c>
      <c r="D302" s="162"/>
      <c r="E302" s="163"/>
      <c r="F302" t="str">
        <f t="shared" si="10"/>
        <v/>
      </c>
      <c r="G302" s="28" t="str">
        <f t="shared" si="11"/>
        <v/>
      </c>
    </row>
    <row r="303" spans="1:9">
      <c r="A303">
        <v>300</v>
      </c>
      <c r="D303" s="162"/>
      <c r="E303" s="163"/>
      <c r="F303" t="str">
        <f t="shared" si="10"/>
        <v/>
      </c>
      <c r="G303" s="28" t="str">
        <f t="shared" si="11"/>
        <v/>
      </c>
    </row>
    <row r="304" spans="1:9">
      <c r="D304" s="24"/>
      <c r="E304" s="32" t="s">
        <v>117</v>
      </c>
      <c r="F304">
        <f>COUNTIF(F4:F303,"TRUE")</f>
        <v>0</v>
      </c>
      <c r="G304" s="24">
        <f>COUNTIF(G4:G303,1)</f>
        <v>0</v>
      </c>
      <c r="H304" t="s">
        <v>119</v>
      </c>
      <c r="I304" t="s">
        <v>202</v>
      </c>
    </row>
    <row r="305" spans="2:9">
      <c r="B305" s="32" t="s">
        <v>212</v>
      </c>
      <c r="C305" s="18"/>
      <c r="D305" s="24"/>
      <c r="E305" s="32" t="s">
        <v>116</v>
      </c>
      <c r="F305">
        <f>COUNTIF(F4:F303,"FALSE")</f>
        <v>0</v>
      </c>
      <c r="G305" s="24">
        <f>COUNTIF(G4:G303,"A")</f>
        <v>0</v>
      </c>
      <c r="H305" t="s">
        <v>118</v>
      </c>
      <c r="I305" t="s">
        <v>203</v>
      </c>
    </row>
    <row r="306" spans="2:9">
      <c r="D306" s="24"/>
      <c r="E306" s="32" t="s">
        <v>115</v>
      </c>
      <c r="F306" s="29" t="e">
        <f>F304/F307</f>
        <v>#DIV/0!</v>
      </c>
      <c r="G306" s="24"/>
      <c r="I306" t="s">
        <v>233</v>
      </c>
    </row>
    <row r="307" spans="2:9">
      <c r="B307" s="10" t="s">
        <v>207</v>
      </c>
      <c r="D307" s="24"/>
      <c r="E307" s="32" t="s">
        <v>114</v>
      </c>
      <c r="F307">
        <f>F305+F304</f>
        <v>0</v>
      </c>
      <c r="G307" s="24"/>
      <c r="I307" t="s">
        <v>234</v>
      </c>
    </row>
    <row r="308" spans="2:9">
      <c r="B308" s="10" t="s">
        <v>208</v>
      </c>
      <c r="D308" s="24"/>
      <c r="E308" s="32" t="s">
        <v>113</v>
      </c>
      <c r="F308">
        <f>COUNT(A4:A303)</f>
        <v>300</v>
      </c>
    </row>
    <row r="309" spans="2:9">
      <c r="B309" s="10" t="s">
        <v>209</v>
      </c>
    </row>
    <row r="310" spans="2:9">
      <c r="B310" s="10"/>
      <c r="C310" s="31" t="s">
        <v>201</v>
      </c>
      <c r="E310" s="31" t="s">
        <v>117</v>
      </c>
      <c r="F310" s="30"/>
      <c r="G310" s="30"/>
      <c r="H310" s="30" t="s">
        <v>119</v>
      </c>
    </row>
    <row r="311" spans="2:9">
      <c r="B311" s="10" t="s">
        <v>210</v>
      </c>
      <c r="C311" s="161" t="s">
        <v>9</v>
      </c>
      <c r="D311" s="13"/>
      <c r="E311" s="31" t="s">
        <v>116</v>
      </c>
      <c r="F311" s="30"/>
      <c r="G311" s="30"/>
      <c r="H311" s="30" t="s">
        <v>118</v>
      </c>
    </row>
    <row r="312" spans="2:9">
      <c r="B312" s="10" t="s">
        <v>211</v>
      </c>
      <c r="D312" s="13"/>
      <c r="E312" s="31" t="s">
        <v>115</v>
      </c>
      <c r="F312" s="30"/>
      <c r="G312" s="30"/>
      <c r="H312" s="30"/>
    </row>
    <row r="313" spans="2:9">
      <c r="D313" s="13"/>
      <c r="E313" s="31" t="s">
        <v>114</v>
      </c>
      <c r="F313" s="30"/>
      <c r="G313" s="30"/>
      <c r="H313" s="30"/>
    </row>
    <row r="314" spans="2:9">
      <c r="D314" s="13"/>
      <c r="E314" s="31" t="s">
        <v>113</v>
      </c>
      <c r="F314" s="30"/>
      <c r="G314" s="30"/>
      <c r="H314" s="30"/>
    </row>
  </sheetData>
  <mergeCells count="5">
    <mergeCell ref="D1:D2"/>
    <mergeCell ref="E1:E2"/>
    <mergeCell ref="F1:F3"/>
    <mergeCell ref="G1:G3"/>
    <mergeCell ref="H2:I2"/>
  </mergeCells>
  <conditionalFormatting sqref="H78 H92 F4:F303">
    <cfRule type="containsText" dxfId="17" priority="4" operator="containsText" text="FALSE">
      <formula>NOT(ISERROR(SEARCH("FALSE",F4)))</formula>
    </cfRule>
  </conditionalFormatting>
  <conditionalFormatting sqref="G4:G303">
    <cfRule type="containsText" dxfId="16" priority="3" operator="containsText" text="DISCUSS">
      <formula>NOT(ISERROR(SEARCH("DISCUSS",G4)))</formula>
    </cfRule>
  </conditionalFormatting>
  <pageMargins left="0.7" right="0.7" top="0.75" bottom="0.75" header="0.3" footer="0.3"/>
  <pageSetup orientation="portrait" horizontalDpi="0" verticalDpi="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E4CCD-D1D8-2E48-B6B2-EB48C47AC851}">
  <dimension ref="A1:S69"/>
  <sheetViews>
    <sheetView workbookViewId="0">
      <selection activeCell="A4" sqref="A4"/>
    </sheetView>
  </sheetViews>
  <sheetFormatPr baseColWidth="10" defaultColWidth="11" defaultRowHeight="16"/>
  <cols>
    <col min="1" max="1" width="4.1640625" style="6" bestFit="1" customWidth="1"/>
    <col min="2" max="2" width="31.83203125" bestFit="1" customWidth="1"/>
    <col min="3" max="3" width="5.1640625" bestFit="1" customWidth="1"/>
    <col min="4" max="4" width="32" customWidth="1"/>
    <col min="5" max="5" width="19.83203125" customWidth="1"/>
    <col min="6" max="6" width="7.5" bestFit="1" customWidth="1"/>
    <col min="7" max="7" width="5.33203125" bestFit="1" customWidth="1"/>
    <col min="8" max="8" width="7.1640625" customWidth="1"/>
    <col min="9" max="9" width="16" style="24" customWidth="1"/>
    <col min="10" max="11" width="6.1640625" bestFit="1" customWidth="1"/>
    <col min="12" max="12" width="8.5" bestFit="1" customWidth="1"/>
    <col min="13" max="13" width="3.5" style="15" customWidth="1"/>
    <col min="14" max="14" width="20.83203125" style="18" customWidth="1"/>
    <col min="15" max="15" width="20.83203125" customWidth="1"/>
  </cols>
  <sheetData>
    <row r="1" spans="1:19" ht="70" customHeight="1">
      <c r="A1" s="165"/>
      <c r="B1" s="166"/>
      <c r="C1" s="166"/>
      <c r="D1" s="166"/>
      <c r="E1" s="166"/>
      <c r="F1" s="166"/>
      <c r="G1" s="166"/>
      <c r="H1" s="166"/>
      <c r="I1" s="166"/>
      <c r="J1" s="206" t="s">
        <v>126</v>
      </c>
      <c r="K1" s="207" t="s">
        <v>126</v>
      </c>
      <c r="L1" s="208" t="s">
        <v>125</v>
      </c>
      <c r="M1" s="209" t="s">
        <v>124</v>
      </c>
      <c r="N1" s="38"/>
      <c r="O1" s="37"/>
    </row>
    <row r="2" spans="1:19">
      <c r="A2" s="165"/>
      <c r="B2" s="166"/>
      <c r="C2" s="166"/>
      <c r="D2" s="166"/>
      <c r="E2" s="166"/>
      <c r="F2" s="166"/>
      <c r="G2" s="166"/>
      <c r="H2" s="166"/>
      <c r="I2" s="166"/>
      <c r="J2" s="206"/>
      <c r="K2" s="207"/>
      <c r="L2" s="208"/>
      <c r="M2" s="209"/>
      <c r="N2" s="210" t="s">
        <v>129</v>
      </c>
      <c r="O2" s="210"/>
    </row>
    <row r="3" spans="1:19">
      <c r="A3" s="180" t="s">
        <v>123</v>
      </c>
      <c r="B3" s="181" t="s">
        <v>138</v>
      </c>
      <c r="C3" s="181" t="s">
        <v>127</v>
      </c>
      <c r="D3" s="181" t="s">
        <v>122</v>
      </c>
      <c r="E3" s="181" t="s">
        <v>98</v>
      </c>
      <c r="F3" s="181" t="s">
        <v>137</v>
      </c>
      <c r="G3" s="181" t="s">
        <v>136</v>
      </c>
      <c r="H3" s="181" t="s">
        <v>135</v>
      </c>
      <c r="I3" s="181" t="s">
        <v>206</v>
      </c>
      <c r="J3" s="174" t="str">
        <f>'Titles &amp; Abstracts'!$D$3</f>
        <v>R1</v>
      </c>
      <c r="K3" s="175" t="str">
        <f>'Titles &amp; Abstracts'!$E$3</f>
        <v>R2</v>
      </c>
      <c r="L3" s="208"/>
      <c r="M3" s="209"/>
      <c r="N3" s="173" t="str">
        <f>$J$3</f>
        <v>R1</v>
      </c>
      <c r="O3" s="173" t="str">
        <f>$K$3</f>
        <v>R2</v>
      </c>
    </row>
    <row r="4" spans="1:19" s="24" customFormat="1" ht="15" customHeight="1">
      <c r="A4"/>
      <c r="B4"/>
      <c r="C4"/>
      <c r="D4"/>
      <c r="E4"/>
      <c r="F4"/>
      <c r="G4"/>
      <c r="H4"/>
      <c r="I4"/>
      <c r="J4" s="162"/>
      <c r="K4" s="163"/>
      <c r="L4" t="str">
        <f t="shared" ref="L4" si="0">IF(ISBLANK(J4),"",(IF(ISBLANK(K4),"",J4=K4)))</f>
        <v/>
      </c>
      <c r="M4" s="28" t="str">
        <f t="shared" ref="M4" si="1">IF(ISBLANK(J4),"",(IF(ISBLANK(K4),"",IF(L4=TRUE,J4,"DISCUSS"))))</f>
        <v/>
      </c>
      <c r="N4"/>
      <c r="O4"/>
      <c r="P4"/>
      <c r="Q4"/>
      <c r="R4"/>
      <c r="S4"/>
    </row>
    <row r="5" spans="1:19" s="24" customFormat="1" ht="15" customHeight="1">
      <c r="A5"/>
      <c r="B5"/>
      <c r="C5"/>
      <c r="D5"/>
      <c r="E5"/>
      <c r="F5"/>
      <c r="G5"/>
      <c r="H5"/>
      <c r="I5"/>
      <c r="J5" s="162"/>
      <c r="K5" s="163"/>
      <c r="L5" t="str">
        <f t="shared" ref="L5:L58" si="2">IF(ISBLANK(J5),"",(IF(ISBLANK(K5),"",J5=K5)))</f>
        <v/>
      </c>
      <c r="M5" s="28" t="str">
        <f t="shared" ref="M5:M58" si="3">IF(ISBLANK(J5),"",(IF(ISBLANK(K5),"",IF(L5=TRUE,J5,"DISCUSS"))))</f>
        <v/>
      </c>
      <c r="N5"/>
      <c r="O5"/>
      <c r="P5"/>
      <c r="Q5"/>
      <c r="R5"/>
      <c r="S5"/>
    </row>
    <row r="6" spans="1:19" s="24" customFormat="1" ht="15" customHeight="1">
      <c r="A6"/>
      <c r="B6"/>
      <c r="C6"/>
      <c r="D6"/>
      <c r="E6"/>
      <c r="F6"/>
      <c r="G6"/>
      <c r="H6"/>
      <c r="I6"/>
      <c r="J6" s="162"/>
      <c r="K6" s="163"/>
      <c r="L6" t="str">
        <f t="shared" si="2"/>
        <v/>
      </c>
      <c r="M6" s="28" t="str">
        <f t="shared" si="3"/>
        <v/>
      </c>
      <c r="N6"/>
      <c r="O6"/>
      <c r="P6"/>
      <c r="Q6"/>
      <c r="R6"/>
      <c r="S6"/>
    </row>
    <row r="7" spans="1:19" s="24" customFormat="1" ht="15" customHeight="1">
      <c r="A7"/>
      <c r="B7"/>
      <c r="C7"/>
      <c r="D7"/>
      <c r="E7"/>
      <c r="F7"/>
      <c r="G7"/>
      <c r="H7"/>
      <c r="I7"/>
      <c r="J7" s="162"/>
      <c r="K7" s="163"/>
      <c r="L7" t="str">
        <f t="shared" si="2"/>
        <v/>
      </c>
      <c r="M7" s="28" t="str">
        <f t="shared" si="3"/>
        <v/>
      </c>
      <c r="N7"/>
      <c r="O7"/>
      <c r="P7"/>
      <c r="Q7"/>
      <c r="R7"/>
      <c r="S7"/>
    </row>
    <row r="8" spans="1:19" s="24" customFormat="1" ht="15" customHeight="1">
      <c r="A8"/>
      <c r="B8"/>
      <c r="C8"/>
      <c r="D8"/>
      <c r="E8"/>
      <c r="F8"/>
      <c r="G8"/>
      <c r="H8"/>
      <c r="I8"/>
      <c r="J8" s="162"/>
      <c r="K8" s="163"/>
      <c r="L8" t="str">
        <f t="shared" si="2"/>
        <v/>
      </c>
      <c r="M8" s="28" t="str">
        <f t="shared" si="3"/>
        <v/>
      </c>
      <c r="N8"/>
      <c r="O8"/>
      <c r="P8"/>
      <c r="Q8"/>
      <c r="R8"/>
      <c r="S8"/>
    </row>
    <row r="9" spans="1:19" s="24" customFormat="1" ht="15" customHeight="1">
      <c r="A9"/>
      <c r="B9"/>
      <c r="C9"/>
      <c r="D9"/>
      <c r="E9"/>
      <c r="F9"/>
      <c r="G9"/>
      <c r="H9"/>
      <c r="I9"/>
      <c r="J9" s="162"/>
      <c r="K9" s="163"/>
      <c r="L9" t="str">
        <f t="shared" si="2"/>
        <v/>
      </c>
      <c r="M9" s="28" t="str">
        <f t="shared" si="3"/>
        <v/>
      </c>
      <c r="N9"/>
      <c r="O9"/>
      <c r="P9"/>
      <c r="Q9"/>
      <c r="R9"/>
      <c r="S9"/>
    </row>
    <row r="10" spans="1:19" s="24" customFormat="1" ht="15" customHeight="1">
      <c r="A10"/>
      <c r="B10"/>
      <c r="C10"/>
      <c r="D10"/>
      <c r="E10"/>
      <c r="F10"/>
      <c r="G10"/>
      <c r="H10"/>
      <c r="I10"/>
      <c r="J10" s="162"/>
      <c r="K10" s="163"/>
      <c r="L10" t="str">
        <f t="shared" si="2"/>
        <v/>
      </c>
      <c r="M10" s="28" t="str">
        <f t="shared" si="3"/>
        <v/>
      </c>
      <c r="N10"/>
      <c r="O10"/>
      <c r="P10"/>
      <c r="Q10"/>
      <c r="R10"/>
      <c r="S10"/>
    </row>
    <row r="11" spans="1:19" s="24" customFormat="1" ht="15" customHeight="1">
      <c r="A11"/>
      <c r="B11"/>
      <c r="C11"/>
      <c r="D11"/>
      <c r="E11"/>
      <c r="F11"/>
      <c r="G11"/>
      <c r="H11"/>
      <c r="I11"/>
      <c r="J11" s="162"/>
      <c r="K11" s="163"/>
      <c r="L11" t="str">
        <f t="shared" si="2"/>
        <v/>
      </c>
      <c r="M11" s="28" t="str">
        <f t="shared" si="3"/>
        <v/>
      </c>
      <c r="N11"/>
      <c r="O11"/>
      <c r="P11"/>
      <c r="Q11"/>
      <c r="R11"/>
      <c r="S11"/>
    </row>
    <row r="12" spans="1:19" s="24" customFormat="1" ht="15" customHeight="1">
      <c r="A12"/>
      <c r="B12"/>
      <c r="C12"/>
      <c r="D12"/>
      <c r="E12"/>
      <c r="F12"/>
      <c r="G12"/>
      <c r="H12"/>
      <c r="I12"/>
      <c r="J12" s="162"/>
      <c r="K12" s="163"/>
      <c r="L12" t="str">
        <f t="shared" si="2"/>
        <v/>
      </c>
      <c r="M12" s="28" t="str">
        <f t="shared" si="3"/>
        <v/>
      </c>
      <c r="N12"/>
      <c r="O12"/>
      <c r="P12"/>
      <c r="Q12"/>
      <c r="R12"/>
      <c r="S12"/>
    </row>
    <row r="13" spans="1:19" s="24" customFormat="1" ht="15" customHeight="1">
      <c r="A13"/>
      <c r="B13"/>
      <c r="C13"/>
      <c r="D13"/>
      <c r="E13"/>
      <c r="F13"/>
      <c r="G13"/>
      <c r="H13"/>
      <c r="I13"/>
      <c r="J13" s="162"/>
      <c r="K13" s="163"/>
      <c r="L13" t="str">
        <f t="shared" si="2"/>
        <v/>
      </c>
      <c r="M13" s="28" t="str">
        <f t="shared" si="3"/>
        <v/>
      </c>
      <c r="N13"/>
      <c r="O13"/>
      <c r="P13"/>
      <c r="Q13"/>
      <c r="R13"/>
      <c r="S13"/>
    </row>
    <row r="14" spans="1:19" s="24" customFormat="1" ht="15" customHeight="1">
      <c r="A14"/>
      <c r="B14"/>
      <c r="C14"/>
      <c r="D14"/>
      <c r="E14"/>
      <c r="F14"/>
      <c r="G14"/>
      <c r="H14"/>
      <c r="I14"/>
      <c r="J14" s="162"/>
      <c r="K14" s="163"/>
      <c r="L14" t="str">
        <f t="shared" si="2"/>
        <v/>
      </c>
      <c r="M14" s="28" t="str">
        <f t="shared" si="3"/>
        <v/>
      </c>
      <c r="N14"/>
      <c r="O14"/>
      <c r="P14"/>
      <c r="Q14"/>
      <c r="R14"/>
      <c r="S14"/>
    </row>
    <row r="15" spans="1:19" s="24" customFormat="1" ht="15" customHeight="1">
      <c r="A15"/>
      <c r="B15"/>
      <c r="C15"/>
      <c r="D15"/>
      <c r="E15"/>
      <c r="F15"/>
      <c r="G15"/>
      <c r="H15"/>
      <c r="I15"/>
      <c r="J15" s="162"/>
      <c r="K15" s="163"/>
      <c r="L15" t="str">
        <f t="shared" si="2"/>
        <v/>
      </c>
      <c r="M15" s="28" t="str">
        <f t="shared" si="3"/>
        <v/>
      </c>
      <c r="N15"/>
      <c r="O15"/>
      <c r="P15"/>
      <c r="Q15"/>
      <c r="R15"/>
      <c r="S15"/>
    </row>
    <row r="16" spans="1:19" s="24" customFormat="1" ht="15" customHeight="1">
      <c r="A16"/>
      <c r="B16"/>
      <c r="C16"/>
      <c r="D16"/>
      <c r="E16"/>
      <c r="F16"/>
      <c r="G16"/>
      <c r="H16"/>
      <c r="I16"/>
      <c r="J16" s="162"/>
      <c r="K16" s="163"/>
      <c r="L16" t="str">
        <f t="shared" si="2"/>
        <v/>
      </c>
      <c r="M16" s="28" t="str">
        <f t="shared" si="3"/>
        <v/>
      </c>
      <c r="N16"/>
      <c r="O16"/>
      <c r="P16"/>
      <c r="Q16"/>
      <c r="R16"/>
      <c r="S16"/>
    </row>
    <row r="17" spans="1:19" s="24" customFormat="1" ht="15" customHeight="1">
      <c r="A17"/>
      <c r="B17"/>
      <c r="C17"/>
      <c r="D17"/>
      <c r="E17"/>
      <c r="F17"/>
      <c r="G17"/>
      <c r="H17"/>
      <c r="I17"/>
      <c r="J17" s="162"/>
      <c r="K17" s="163"/>
      <c r="L17" t="str">
        <f t="shared" si="2"/>
        <v/>
      </c>
      <c r="M17" s="28" t="str">
        <f t="shared" si="3"/>
        <v/>
      </c>
      <c r="N17"/>
      <c r="O17"/>
      <c r="P17"/>
      <c r="Q17"/>
      <c r="R17"/>
      <c r="S17"/>
    </row>
    <row r="18" spans="1:19" s="24" customFormat="1" ht="15" customHeight="1">
      <c r="A18"/>
      <c r="B18"/>
      <c r="C18"/>
      <c r="D18"/>
      <c r="E18"/>
      <c r="F18"/>
      <c r="G18"/>
      <c r="H18"/>
      <c r="I18"/>
      <c r="J18" s="162"/>
      <c r="K18" s="163"/>
      <c r="L18" t="str">
        <f t="shared" si="2"/>
        <v/>
      </c>
      <c r="M18" s="28" t="str">
        <f t="shared" si="3"/>
        <v/>
      </c>
      <c r="N18"/>
      <c r="O18"/>
      <c r="P18"/>
      <c r="Q18"/>
      <c r="R18"/>
      <c r="S18"/>
    </row>
    <row r="19" spans="1:19" s="24" customFormat="1" ht="15" customHeight="1">
      <c r="A19"/>
      <c r="B19"/>
      <c r="C19"/>
      <c r="D19"/>
      <c r="E19"/>
      <c r="F19"/>
      <c r="G19"/>
      <c r="H19"/>
      <c r="I19"/>
      <c r="J19" s="162"/>
      <c r="K19" s="163"/>
      <c r="L19" t="str">
        <f t="shared" si="2"/>
        <v/>
      </c>
      <c r="M19" s="28" t="str">
        <f t="shared" si="3"/>
        <v/>
      </c>
      <c r="N19"/>
      <c r="O19"/>
      <c r="P19"/>
      <c r="Q19"/>
      <c r="R19"/>
      <c r="S19"/>
    </row>
    <row r="20" spans="1:19" s="24" customFormat="1" ht="15" customHeight="1">
      <c r="A20"/>
      <c r="B20"/>
      <c r="C20"/>
      <c r="D20"/>
      <c r="E20"/>
      <c r="F20"/>
      <c r="G20"/>
      <c r="H20"/>
      <c r="I20"/>
      <c r="J20" s="162"/>
      <c r="K20" s="163"/>
      <c r="L20" t="str">
        <f t="shared" si="2"/>
        <v/>
      </c>
      <c r="M20" s="28" t="str">
        <f t="shared" si="3"/>
        <v/>
      </c>
      <c r="N20"/>
      <c r="O20"/>
      <c r="P20"/>
      <c r="Q20"/>
      <c r="R20"/>
      <c r="S20"/>
    </row>
    <row r="21" spans="1:19" s="24" customFormat="1" ht="15" customHeight="1">
      <c r="A21"/>
      <c r="B21"/>
      <c r="C21"/>
      <c r="D21"/>
      <c r="E21"/>
      <c r="F21"/>
      <c r="G21"/>
      <c r="H21"/>
      <c r="I21"/>
      <c r="J21" s="162"/>
      <c r="K21" s="163"/>
      <c r="L21" t="str">
        <f t="shared" si="2"/>
        <v/>
      </c>
      <c r="M21" s="28" t="str">
        <f t="shared" si="3"/>
        <v/>
      </c>
      <c r="N21"/>
      <c r="O21"/>
      <c r="P21"/>
      <c r="Q21"/>
      <c r="R21"/>
      <c r="S21"/>
    </row>
    <row r="22" spans="1:19" s="24" customFormat="1" ht="15" customHeight="1">
      <c r="A22"/>
      <c r="B22"/>
      <c r="C22"/>
      <c r="D22"/>
      <c r="E22"/>
      <c r="F22"/>
      <c r="G22"/>
      <c r="H22"/>
      <c r="I22"/>
      <c r="J22" s="162"/>
      <c r="K22" s="163"/>
      <c r="L22" t="str">
        <f t="shared" si="2"/>
        <v/>
      </c>
      <c r="M22" s="28" t="str">
        <f t="shared" si="3"/>
        <v/>
      </c>
      <c r="N22"/>
      <c r="O22"/>
      <c r="P22"/>
      <c r="Q22"/>
      <c r="R22"/>
      <c r="S22"/>
    </row>
    <row r="23" spans="1:19" s="24" customFormat="1" ht="15" customHeight="1">
      <c r="A23"/>
      <c r="B23"/>
      <c r="C23"/>
      <c r="D23"/>
      <c r="E23"/>
      <c r="F23"/>
      <c r="G23"/>
      <c r="H23"/>
      <c r="I23"/>
      <c r="J23" s="162"/>
      <c r="K23" s="163"/>
      <c r="L23" t="str">
        <f t="shared" si="2"/>
        <v/>
      </c>
      <c r="M23" s="28" t="str">
        <f t="shared" si="3"/>
        <v/>
      </c>
      <c r="N23"/>
      <c r="O23"/>
      <c r="P23"/>
      <c r="Q23"/>
      <c r="R23"/>
      <c r="S23"/>
    </row>
    <row r="24" spans="1:19" s="24" customFormat="1" ht="15" customHeight="1">
      <c r="A24"/>
      <c r="B24"/>
      <c r="C24"/>
      <c r="D24"/>
      <c r="E24"/>
      <c r="F24"/>
      <c r="G24"/>
      <c r="H24"/>
      <c r="I24"/>
      <c r="J24" s="162"/>
      <c r="K24" s="163"/>
      <c r="L24" t="str">
        <f t="shared" si="2"/>
        <v/>
      </c>
      <c r="M24" s="28" t="str">
        <f t="shared" si="3"/>
        <v/>
      </c>
      <c r="N24"/>
      <c r="O24"/>
      <c r="P24"/>
      <c r="Q24"/>
      <c r="R24"/>
      <c r="S24"/>
    </row>
    <row r="25" spans="1:19" s="24" customFormat="1" ht="15" customHeight="1">
      <c r="A25"/>
      <c r="B25"/>
      <c r="C25"/>
      <c r="D25"/>
      <c r="E25"/>
      <c r="F25"/>
      <c r="G25"/>
      <c r="H25"/>
      <c r="I25"/>
      <c r="J25" s="162"/>
      <c r="K25" s="163"/>
      <c r="L25" t="str">
        <f t="shared" si="2"/>
        <v/>
      </c>
      <c r="M25" s="28" t="str">
        <f t="shared" si="3"/>
        <v/>
      </c>
      <c r="N25"/>
      <c r="O25"/>
      <c r="P25"/>
      <c r="Q25"/>
      <c r="R25"/>
      <c r="S25"/>
    </row>
    <row r="26" spans="1:19" s="24" customFormat="1" ht="15" customHeight="1">
      <c r="A26"/>
      <c r="B26"/>
      <c r="C26"/>
      <c r="D26"/>
      <c r="E26"/>
      <c r="F26"/>
      <c r="G26"/>
      <c r="H26"/>
      <c r="I26"/>
      <c r="J26" s="162"/>
      <c r="K26" s="163"/>
      <c r="L26" t="str">
        <f t="shared" si="2"/>
        <v/>
      </c>
      <c r="M26" s="28" t="str">
        <f t="shared" si="3"/>
        <v/>
      </c>
      <c r="N26"/>
      <c r="O26"/>
      <c r="P26"/>
      <c r="Q26"/>
      <c r="R26"/>
      <c r="S26"/>
    </row>
    <row r="27" spans="1:19" s="24" customFormat="1" ht="15" customHeight="1">
      <c r="A27"/>
      <c r="B27"/>
      <c r="C27"/>
      <c r="D27"/>
      <c r="E27"/>
      <c r="F27"/>
      <c r="G27"/>
      <c r="H27"/>
      <c r="I27"/>
      <c r="J27" s="162"/>
      <c r="K27" s="163"/>
      <c r="L27" t="str">
        <f t="shared" si="2"/>
        <v/>
      </c>
      <c r="M27" s="28" t="str">
        <f t="shared" si="3"/>
        <v/>
      </c>
      <c r="N27"/>
      <c r="O27"/>
      <c r="P27"/>
      <c r="Q27"/>
      <c r="R27"/>
      <c r="S27"/>
    </row>
    <row r="28" spans="1:19" s="24" customFormat="1" ht="15" customHeight="1">
      <c r="A28"/>
      <c r="B28"/>
      <c r="C28"/>
      <c r="D28"/>
      <c r="E28"/>
      <c r="F28"/>
      <c r="G28"/>
      <c r="H28"/>
      <c r="I28"/>
      <c r="J28" s="162"/>
      <c r="K28" s="163"/>
      <c r="L28" t="str">
        <f t="shared" si="2"/>
        <v/>
      </c>
      <c r="M28" s="28" t="str">
        <f t="shared" si="3"/>
        <v/>
      </c>
      <c r="N28"/>
      <c r="O28"/>
      <c r="P28"/>
      <c r="Q28"/>
      <c r="R28"/>
      <c r="S28"/>
    </row>
    <row r="29" spans="1:19" s="24" customFormat="1" ht="15" customHeight="1">
      <c r="A29"/>
      <c r="B29"/>
      <c r="C29"/>
      <c r="D29"/>
      <c r="E29"/>
      <c r="F29"/>
      <c r="G29"/>
      <c r="H29"/>
      <c r="I29"/>
      <c r="J29" s="162"/>
      <c r="K29" s="163"/>
      <c r="L29" t="str">
        <f t="shared" si="2"/>
        <v/>
      </c>
      <c r="M29" s="28" t="str">
        <f t="shared" si="3"/>
        <v/>
      </c>
      <c r="N29"/>
      <c r="O29"/>
      <c r="P29"/>
      <c r="Q29"/>
      <c r="R29"/>
      <c r="S29"/>
    </row>
    <row r="30" spans="1:19" s="24" customFormat="1" ht="15" customHeight="1">
      <c r="A30"/>
      <c r="B30"/>
      <c r="C30"/>
      <c r="D30"/>
      <c r="E30"/>
      <c r="F30"/>
      <c r="G30"/>
      <c r="H30"/>
      <c r="I30"/>
      <c r="J30" s="162"/>
      <c r="K30" s="163"/>
      <c r="L30" t="str">
        <f t="shared" si="2"/>
        <v/>
      </c>
      <c r="M30" s="28" t="str">
        <f t="shared" si="3"/>
        <v/>
      </c>
      <c r="N30"/>
      <c r="O30"/>
      <c r="P30"/>
      <c r="Q30"/>
      <c r="R30"/>
      <c r="S30"/>
    </row>
    <row r="31" spans="1:19" s="24" customFormat="1" ht="15" customHeight="1">
      <c r="A31"/>
      <c r="B31"/>
      <c r="C31"/>
      <c r="D31"/>
      <c r="E31"/>
      <c r="F31"/>
      <c r="G31"/>
      <c r="H31"/>
      <c r="I31"/>
      <c r="J31" s="162"/>
      <c r="K31" s="163"/>
      <c r="L31" t="str">
        <f t="shared" si="2"/>
        <v/>
      </c>
      <c r="M31" s="28" t="str">
        <f t="shared" si="3"/>
        <v/>
      </c>
      <c r="N31"/>
      <c r="O31"/>
      <c r="P31"/>
      <c r="Q31"/>
      <c r="R31"/>
      <c r="S31"/>
    </row>
    <row r="32" spans="1:19" s="24" customFormat="1" ht="15" customHeight="1">
      <c r="A32"/>
      <c r="B32"/>
      <c r="C32"/>
      <c r="D32"/>
      <c r="E32"/>
      <c r="F32"/>
      <c r="G32"/>
      <c r="H32"/>
      <c r="I32"/>
      <c r="J32" s="162"/>
      <c r="K32" s="163"/>
      <c r="L32" t="str">
        <f t="shared" si="2"/>
        <v/>
      </c>
      <c r="M32" s="28" t="str">
        <f t="shared" si="3"/>
        <v/>
      </c>
      <c r="N32"/>
      <c r="O32"/>
      <c r="P32"/>
      <c r="Q32"/>
      <c r="R32"/>
      <c r="S32"/>
    </row>
    <row r="33" spans="1:19" s="24" customFormat="1" ht="15" customHeight="1">
      <c r="A33"/>
      <c r="B33"/>
      <c r="C33"/>
      <c r="D33"/>
      <c r="E33"/>
      <c r="F33"/>
      <c r="G33"/>
      <c r="H33"/>
      <c r="I33"/>
      <c r="J33" s="162"/>
      <c r="K33" s="163"/>
      <c r="L33" t="str">
        <f t="shared" si="2"/>
        <v/>
      </c>
      <c r="M33" s="28" t="str">
        <f t="shared" si="3"/>
        <v/>
      </c>
      <c r="N33"/>
      <c r="O33"/>
      <c r="P33"/>
      <c r="Q33"/>
      <c r="R33"/>
      <c r="S33"/>
    </row>
    <row r="34" spans="1:19" s="24" customFormat="1" ht="15" customHeight="1">
      <c r="A34"/>
      <c r="B34"/>
      <c r="C34"/>
      <c r="D34"/>
      <c r="E34"/>
      <c r="F34"/>
      <c r="G34"/>
      <c r="H34"/>
      <c r="I34"/>
      <c r="J34" s="162"/>
      <c r="K34" s="163"/>
      <c r="L34" t="str">
        <f t="shared" si="2"/>
        <v/>
      </c>
      <c r="M34" s="28" t="str">
        <f t="shared" si="3"/>
        <v/>
      </c>
      <c r="N34"/>
      <c r="O34"/>
      <c r="P34"/>
      <c r="Q34"/>
      <c r="R34"/>
      <c r="S34"/>
    </row>
    <row r="35" spans="1:19" s="24" customFormat="1" ht="15" customHeight="1">
      <c r="A35"/>
      <c r="B35"/>
      <c r="C35"/>
      <c r="D35"/>
      <c r="E35"/>
      <c r="F35"/>
      <c r="G35"/>
      <c r="H35"/>
      <c r="I35"/>
      <c r="J35" s="162"/>
      <c r="K35" s="163"/>
      <c r="L35" t="str">
        <f t="shared" si="2"/>
        <v/>
      </c>
      <c r="M35" s="28" t="str">
        <f t="shared" si="3"/>
        <v/>
      </c>
      <c r="N35"/>
      <c r="O35"/>
      <c r="P35"/>
      <c r="Q35"/>
      <c r="R35"/>
      <c r="S35"/>
    </row>
    <row r="36" spans="1:19" s="24" customFormat="1" ht="15" customHeight="1">
      <c r="A36"/>
      <c r="B36"/>
      <c r="C36"/>
      <c r="D36"/>
      <c r="E36"/>
      <c r="F36"/>
      <c r="G36"/>
      <c r="H36"/>
      <c r="I36"/>
      <c r="J36" s="162"/>
      <c r="K36" s="163"/>
      <c r="L36" t="str">
        <f t="shared" si="2"/>
        <v/>
      </c>
      <c r="M36" s="28" t="str">
        <f t="shared" si="3"/>
        <v/>
      </c>
      <c r="N36"/>
      <c r="O36"/>
      <c r="P36"/>
      <c r="Q36"/>
      <c r="R36"/>
      <c r="S36"/>
    </row>
    <row r="37" spans="1:19" s="24" customFormat="1" ht="15" customHeight="1">
      <c r="A37"/>
      <c r="B37"/>
      <c r="C37"/>
      <c r="D37"/>
      <c r="E37"/>
      <c r="F37"/>
      <c r="G37"/>
      <c r="H37"/>
      <c r="I37"/>
      <c r="J37" s="162"/>
      <c r="K37" s="163"/>
      <c r="L37" t="str">
        <f t="shared" si="2"/>
        <v/>
      </c>
      <c r="M37" s="28" t="str">
        <f t="shared" si="3"/>
        <v/>
      </c>
      <c r="N37"/>
      <c r="O37"/>
      <c r="P37"/>
      <c r="Q37"/>
      <c r="R37"/>
      <c r="S37"/>
    </row>
    <row r="38" spans="1:19" s="24" customFormat="1" ht="15" customHeight="1">
      <c r="A38"/>
      <c r="B38"/>
      <c r="C38"/>
      <c r="D38"/>
      <c r="E38"/>
      <c r="F38"/>
      <c r="G38"/>
      <c r="H38"/>
      <c r="I38"/>
      <c r="J38" s="162"/>
      <c r="K38" s="163"/>
      <c r="L38" t="str">
        <f t="shared" si="2"/>
        <v/>
      </c>
      <c r="M38" s="28" t="str">
        <f t="shared" si="3"/>
        <v/>
      </c>
      <c r="N38"/>
      <c r="O38"/>
      <c r="P38"/>
      <c r="Q38"/>
      <c r="R38"/>
      <c r="S38"/>
    </row>
    <row r="39" spans="1:19" s="24" customFormat="1" ht="15" customHeight="1">
      <c r="A39"/>
      <c r="B39"/>
      <c r="C39"/>
      <c r="D39"/>
      <c r="E39"/>
      <c r="F39"/>
      <c r="G39"/>
      <c r="H39"/>
      <c r="I39"/>
      <c r="J39" s="162"/>
      <c r="K39" s="163"/>
      <c r="L39" t="str">
        <f t="shared" si="2"/>
        <v/>
      </c>
      <c r="M39" s="28" t="str">
        <f t="shared" si="3"/>
        <v/>
      </c>
      <c r="N39"/>
      <c r="O39"/>
      <c r="P39"/>
      <c r="Q39"/>
      <c r="R39"/>
      <c r="S39"/>
    </row>
    <row r="40" spans="1:19" s="24" customFormat="1" ht="15" customHeight="1">
      <c r="A40"/>
      <c r="B40"/>
      <c r="C40"/>
      <c r="D40"/>
      <c r="E40"/>
      <c r="F40"/>
      <c r="G40"/>
      <c r="H40"/>
      <c r="I40"/>
      <c r="J40" s="162"/>
      <c r="K40" s="163"/>
      <c r="L40" t="str">
        <f t="shared" si="2"/>
        <v/>
      </c>
      <c r="M40" s="28" t="str">
        <f t="shared" si="3"/>
        <v/>
      </c>
      <c r="N40"/>
      <c r="O40"/>
      <c r="P40"/>
      <c r="Q40"/>
      <c r="R40"/>
      <c r="S40"/>
    </row>
    <row r="41" spans="1:19" s="24" customFormat="1" ht="15" customHeight="1">
      <c r="A41"/>
      <c r="B41"/>
      <c r="C41"/>
      <c r="D41"/>
      <c r="E41"/>
      <c r="F41"/>
      <c r="G41"/>
      <c r="H41"/>
      <c r="I41"/>
      <c r="J41" s="162"/>
      <c r="K41" s="163"/>
      <c r="L41" t="str">
        <f t="shared" si="2"/>
        <v/>
      </c>
      <c r="M41" s="28" t="str">
        <f t="shared" si="3"/>
        <v/>
      </c>
      <c r="N41"/>
      <c r="O41"/>
      <c r="P41"/>
      <c r="Q41"/>
      <c r="R41"/>
      <c r="S41"/>
    </row>
    <row r="42" spans="1:19" s="24" customFormat="1" ht="15" customHeight="1">
      <c r="A42"/>
      <c r="B42"/>
      <c r="C42"/>
      <c r="D42"/>
      <c r="E42"/>
      <c r="F42"/>
      <c r="G42"/>
      <c r="H42"/>
      <c r="I42"/>
      <c r="J42" s="162"/>
      <c r="K42" s="163"/>
      <c r="L42" t="str">
        <f t="shared" si="2"/>
        <v/>
      </c>
      <c r="M42" s="28" t="str">
        <f t="shared" si="3"/>
        <v/>
      </c>
      <c r="N42"/>
      <c r="O42"/>
      <c r="P42"/>
      <c r="Q42"/>
      <c r="R42"/>
      <c r="S42"/>
    </row>
    <row r="43" spans="1:19" s="24" customFormat="1" ht="15" customHeight="1">
      <c r="A43"/>
      <c r="B43"/>
      <c r="C43"/>
      <c r="D43"/>
      <c r="E43"/>
      <c r="F43"/>
      <c r="G43"/>
      <c r="H43"/>
      <c r="I43"/>
      <c r="J43" s="162"/>
      <c r="K43" s="163"/>
      <c r="L43" t="str">
        <f t="shared" si="2"/>
        <v/>
      </c>
      <c r="M43" s="28" t="str">
        <f t="shared" si="3"/>
        <v/>
      </c>
      <c r="N43"/>
      <c r="O43"/>
      <c r="P43"/>
      <c r="Q43"/>
      <c r="R43"/>
      <c r="S43"/>
    </row>
    <row r="44" spans="1:19" s="24" customFormat="1" ht="15" customHeight="1">
      <c r="A44"/>
      <c r="B44"/>
      <c r="C44"/>
      <c r="D44"/>
      <c r="E44"/>
      <c r="F44"/>
      <c r="G44"/>
      <c r="H44"/>
      <c r="I44"/>
      <c r="J44" s="162"/>
      <c r="K44" s="163"/>
      <c r="L44" t="str">
        <f t="shared" si="2"/>
        <v/>
      </c>
      <c r="M44" s="28" t="str">
        <f t="shared" si="3"/>
        <v/>
      </c>
      <c r="N44"/>
      <c r="O44"/>
      <c r="P44"/>
      <c r="Q44"/>
      <c r="R44"/>
      <c r="S44"/>
    </row>
    <row r="45" spans="1:19" s="24" customFormat="1" ht="15" customHeight="1">
      <c r="A45"/>
      <c r="B45"/>
      <c r="C45"/>
      <c r="D45"/>
      <c r="E45"/>
      <c r="F45"/>
      <c r="G45"/>
      <c r="H45"/>
      <c r="I45"/>
      <c r="J45" s="162"/>
      <c r="K45" s="163"/>
      <c r="L45" t="str">
        <f t="shared" si="2"/>
        <v/>
      </c>
      <c r="M45" s="28" t="str">
        <f t="shared" si="3"/>
        <v/>
      </c>
      <c r="N45"/>
      <c r="O45"/>
      <c r="P45"/>
      <c r="Q45"/>
      <c r="R45"/>
      <c r="S45"/>
    </row>
    <row r="46" spans="1:19" s="24" customFormat="1" ht="15" customHeight="1">
      <c r="A46"/>
      <c r="B46"/>
      <c r="C46"/>
      <c r="D46"/>
      <c r="E46"/>
      <c r="F46"/>
      <c r="G46"/>
      <c r="H46"/>
      <c r="I46"/>
      <c r="J46" s="162"/>
      <c r="K46" s="163"/>
      <c r="L46" t="str">
        <f t="shared" si="2"/>
        <v/>
      </c>
      <c r="M46" s="28" t="str">
        <f t="shared" si="3"/>
        <v/>
      </c>
      <c r="N46"/>
      <c r="O46"/>
      <c r="P46"/>
      <c r="Q46"/>
      <c r="R46"/>
      <c r="S46"/>
    </row>
    <row r="47" spans="1:19" s="24" customFormat="1" ht="15" customHeight="1">
      <c r="A47"/>
      <c r="B47"/>
      <c r="C47"/>
      <c r="D47"/>
      <c r="E47"/>
      <c r="F47"/>
      <c r="G47"/>
      <c r="H47"/>
      <c r="I47"/>
      <c r="J47" s="162"/>
      <c r="K47" s="163"/>
      <c r="L47" t="str">
        <f t="shared" si="2"/>
        <v/>
      </c>
      <c r="M47" s="28" t="str">
        <f t="shared" si="3"/>
        <v/>
      </c>
      <c r="N47"/>
      <c r="O47"/>
      <c r="P47"/>
      <c r="Q47"/>
      <c r="R47"/>
      <c r="S47"/>
    </row>
    <row r="48" spans="1:19" s="24" customFormat="1" ht="15" customHeight="1">
      <c r="A48"/>
      <c r="B48"/>
      <c r="C48"/>
      <c r="D48"/>
      <c r="E48"/>
      <c r="F48"/>
      <c r="G48"/>
      <c r="H48"/>
      <c r="I48"/>
      <c r="J48" s="162"/>
      <c r="K48" s="163"/>
      <c r="L48" t="str">
        <f t="shared" si="2"/>
        <v/>
      </c>
      <c r="M48" s="28" t="str">
        <f t="shared" si="3"/>
        <v/>
      </c>
      <c r="N48"/>
      <c r="O48"/>
      <c r="P48"/>
      <c r="Q48"/>
      <c r="R48"/>
      <c r="S48"/>
    </row>
    <row r="49" spans="1:19" s="24" customFormat="1" ht="15" customHeight="1">
      <c r="A49"/>
      <c r="B49"/>
      <c r="C49"/>
      <c r="D49"/>
      <c r="E49"/>
      <c r="F49"/>
      <c r="G49"/>
      <c r="H49"/>
      <c r="I49"/>
      <c r="J49" s="162"/>
      <c r="K49" s="163"/>
      <c r="L49" t="str">
        <f t="shared" si="2"/>
        <v/>
      </c>
      <c r="M49" s="28" t="str">
        <f t="shared" si="3"/>
        <v/>
      </c>
      <c r="N49"/>
      <c r="O49"/>
      <c r="P49"/>
      <c r="Q49"/>
      <c r="R49"/>
      <c r="S49"/>
    </row>
    <row r="50" spans="1:19" s="24" customFormat="1" ht="15" customHeight="1">
      <c r="A50"/>
      <c r="B50"/>
      <c r="C50"/>
      <c r="D50"/>
      <c r="E50"/>
      <c r="F50"/>
      <c r="G50"/>
      <c r="H50"/>
      <c r="I50"/>
      <c r="J50" s="162"/>
      <c r="K50" s="163"/>
      <c r="L50" t="str">
        <f t="shared" si="2"/>
        <v/>
      </c>
      <c r="M50" s="28" t="str">
        <f t="shared" si="3"/>
        <v/>
      </c>
      <c r="N50"/>
      <c r="O50"/>
      <c r="P50"/>
      <c r="Q50"/>
      <c r="R50"/>
      <c r="S50"/>
    </row>
    <row r="51" spans="1:19" s="24" customFormat="1" ht="15" customHeight="1">
      <c r="A51"/>
      <c r="B51"/>
      <c r="C51"/>
      <c r="D51"/>
      <c r="E51"/>
      <c r="F51"/>
      <c r="G51"/>
      <c r="H51"/>
      <c r="I51"/>
      <c r="J51" s="162"/>
      <c r="K51" s="163"/>
      <c r="L51" t="str">
        <f t="shared" si="2"/>
        <v/>
      </c>
      <c r="M51" s="28" t="str">
        <f t="shared" si="3"/>
        <v/>
      </c>
      <c r="N51"/>
      <c r="O51"/>
      <c r="P51"/>
      <c r="Q51"/>
      <c r="R51"/>
      <c r="S51"/>
    </row>
    <row r="52" spans="1:19" s="24" customFormat="1" ht="15" customHeight="1">
      <c r="A52"/>
      <c r="B52"/>
      <c r="C52"/>
      <c r="D52"/>
      <c r="E52"/>
      <c r="F52"/>
      <c r="G52"/>
      <c r="H52"/>
      <c r="I52"/>
      <c r="J52" s="162"/>
      <c r="K52" s="163"/>
      <c r="L52" t="str">
        <f t="shared" si="2"/>
        <v/>
      </c>
      <c r="M52" s="28" t="str">
        <f t="shared" si="3"/>
        <v/>
      </c>
      <c r="N52"/>
      <c r="O52"/>
      <c r="P52"/>
      <c r="Q52"/>
      <c r="R52"/>
      <c r="S52"/>
    </row>
    <row r="53" spans="1:19" s="24" customFormat="1" ht="15" customHeight="1">
      <c r="A53"/>
      <c r="B53"/>
      <c r="C53"/>
      <c r="D53"/>
      <c r="E53"/>
      <c r="F53"/>
      <c r="G53"/>
      <c r="H53"/>
      <c r="I53"/>
      <c r="J53" s="162"/>
      <c r="K53" s="163"/>
      <c r="L53" t="str">
        <f t="shared" si="2"/>
        <v/>
      </c>
      <c r="M53" s="28" t="str">
        <f t="shared" si="3"/>
        <v/>
      </c>
      <c r="N53"/>
      <c r="O53"/>
      <c r="P53"/>
      <c r="Q53"/>
      <c r="R53"/>
      <c r="S53"/>
    </row>
    <row r="54" spans="1:19" s="24" customFormat="1" ht="15" customHeight="1">
      <c r="A54"/>
      <c r="B54"/>
      <c r="C54"/>
      <c r="D54"/>
      <c r="E54"/>
      <c r="F54"/>
      <c r="G54"/>
      <c r="H54"/>
      <c r="I54"/>
      <c r="J54" s="162"/>
      <c r="K54" s="163"/>
      <c r="L54" t="str">
        <f t="shared" si="2"/>
        <v/>
      </c>
      <c r="M54" s="28" t="str">
        <f t="shared" si="3"/>
        <v/>
      </c>
      <c r="N54"/>
      <c r="O54"/>
      <c r="P54"/>
      <c r="Q54"/>
      <c r="R54"/>
      <c r="S54"/>
    </row>
    <row r="55" spans="1:19" s="24" customFormat="1" ht="15" customHeight="1">
      <c r="A55"/>
      <c r="B55"/>
      <c r="C55"/>
      <c r="D55"/>
      <c r="E55"/>
      <c r="F55"/>
      <c r="G55"/>
      <c r="H55"/>
      <c r="I55"/>
      <c r="J55" s="162"/>
      <c r="K55" s="163"/>
      <c r="L55" t="str">
        <f t="shared" si="2"/>
        <v/>
      </c>
      <c r="M55" s="28" t="str">
        <f t="shared" si="3"/>
        <v/>
      </c>
      <c r="N55"/>
      <c r="O55"/>
      <c r="P55"/>
      <c r="Q55"/>
      <c r="R55"/>
      <c r="S55"/>
    </row>
    <row r="56" spans="1:19" s="24" customFormat="1" ht="15" customHeight="1">
      <c r="A56"/>
      <c r="B56"/>
      <c r="C56"/>
      <c r="D56"/>
      <c r="E56"/>
      <c r="F56"/>
      <c r="G56"/>
      <c r="H56"/>
      <c r="I56"/>
      <c r="J56" s="162"/>
      <c r="K56" s="163"/>
      <c r="L56" t="str">
        <f t="shared" si="2"/>
        <v/>
      </c>
      <c r="M56" s="28" t="str">
        <f t="shared" si="3"/>
        <v/>
      </c>
      <c r="N56"/>
      <c r="O56"/>
      <c r="P56"/>
      <c r="Q56"/>
      <c r="R56"/>
      <c r="S56"/>
    </row>
    <row r="57" spans="1:19" s="24" customFormat="1" ht="15" customHeight="1">
      <c r="A57"/>
      <c r="B57"/>
      <c r="C57"/>
      <c r="D57"/>
      <c r="E57"/>
      <c r="F57"/>
      <c r="G57"/>
      <c r="H57"/>
      <c r="I57"/>
      <c r="J57" s="162"/>
      <c r="K57" s="163"/>
      <c r="L57" t="str">
        <f t="shared" si="2"/>
        <v/>
      </c>
      <c r="M57" s="28" t="str">
        <f t="shared" si="3"/>
        <v/>
      </c>
      <c r="N57"/>
      <c r="O57"/>
      <c r="P57"/>
      <c r="Q57"/>
      <c r="R57"/>
      <c r="S57"/>
    </row>
    <row r="58" spans="1:19" s="24" customFormat="1" ht="15" customHeight="1">
      <c r="A58"/>
      <c r="B58"/>
      <c r="C58"/>
      <c r="D58"/>
      <c r="E58"/>
      <c r="F58"/>
      <c r="G58"/>
      <c r="H58"/>
      <c r="I58"/>
      <c r="J58" s="162"/>
      <c r="K58" s="163"/>
      <c r="L58" t="str">
        <f t="shared" si="2"/>
        <v/>
      </c>
      <c r="M58" s="28" t="str">
        <f t="shared" si="3"/>
        <v/>
      </c>
      <c r="N58"/>
      <c r="O58"/>
      <c r="P58"/>
      <c r="Q58"/>
      <c r="R58"/>
      <c r="S58"/>
    </row>
    <row r="59" spans="1:19">
      <c r="K59" s="32" t="s">
        <v>117</v>
      </c>
      <c r="L59">
        <f>COUNTIF(L4:L58,TRUE)</f>
        <v>0</v>
      </c>
      <c r="M59" s="49">
        <f>COUNTIF(M4:M58,"1")</f>
        <v>0</v>
      </c>
      <c r="N59" s="18" t="s">
        <v>119</v>
      </c>
      <c r="O59" t="s">
        <v>205</v>
      </c>
    </row>
    <row r="60" spans="1:19">
      <c r="B60" s="32" t="s">
        <v>212</v>
      </c>
      <c r="C60" s="16"/>
      <c r="K60" s="32" t="s">
        <v>116</v>
      </c>
      <c r="L60">
        <f>COUNTIF(L4:L58,FALSE)</f>
        <v>0</v>
      </c>
      <c r="M60" s="49">
        <f>COUNTIF(M4:M58,"A")</f>
        <v>0</v>
      </c>
      <c r="N60" s="18" t="s">
        <v>118</v>
      </c>
      <c r="O60" t="s">
        <v>203</v>
      </c>
    </row>
    <row r="61" spans="1:19">
      <c r="K61" s="32" t="s">
        <v>115</v>
      </c>
      <c r="L61" s="29" t="e">
        <f>L59/L62</f>
        <v>#DIV/0!</v>
      </c>
      <c r="M61" s="33"/>
    </row>
    <row r="62" spans="1:19">
      <c r="K62" s="32" t="s">
        <v>114</v>
      </c>
      <c r="L62">
        <f>L60+L59</f>
        <v>0</v>
      </c>
      <c r="M62" s="33"/>
    </row>
    <row r="63" spans="1:19">
      <c r="K63" s="32" t="s">
        <v>113</v>
      </c>
      <c r="L63">
        <f>COUNT(A4:A58)</f>
        <v>0</v>
      </c>
    </row>
    <row r="65" spans="9:14">
      <c r="I65" s="31" t="s">
        <v>201</v>
      </c>
      <c r="K65" s="31" t="s">
        <v>117</v>
      </c>
      <c r="L65" s="30"/>
      <c r="M65" s="30"/>
      <c r="N65" s="30" t="s">
        <v>119</v>
      </c>
    </row>
    <row r="66" spans="9:14">
      <c r="I66" s="161" t="s">
        <v>9</v>
      </c>
      <c r="J66" s="41"/>
      <c r="K66" s="31" t="s">
        <v>116</v>
      </c>
      <c r="L66" s="30"/>
      <c r="M66" s="30"/>
      <c r="N66" s="30" t="s">
        <v>118</v>
      </c>
    </row>
    <row r="67" spans="9:14">
      <c r="I67"/>
      <c r="J67" s="41"/>
      <c r="K67" s="31" t="s">
        <v>115</v>
      </c>
      <c r="L67" s="30"/>
      <c r="M67" s="30"/>
      <c r="N67" s="30"/>
    </row>
    <row r="68" spans="9:14">
      <c r="I68"/>
      <c r="J68" s="41"/>
      <c r="K68" s="31" t="s">
        <v>114</v>
      </c>
      <c r="L68" s="30"/>
      <c r="M68" s="30"/>
      <c r="N68" s="30"/>
    </row>
    <row r="69" spans="9:14">
      <c r="I69"/>
      <c r="J69" s="41"/>
      <c r="K69" s="31" t="s">
        <v>113</v>
      </c>
      <c r="L69" s="30"/>
      <c r="M69" s="30"/>
      <c r="N69" s="30"/>
    </row>
  </sheetData>
  <mergeCells count="5">
    <mergeCell ref="J1:J2"/>
    <mergeCell ref="K1:K2"/>
    <mergeCell ref="L1:L3"/>
    <mergeCell ref="N2:O2"/>
    <mergeCell ref="M1:M3"/>
  </mergeCells>
  <conditionalFormatting sqref="L4:M58">
    <cfRule type="cellIs" dxfId="15" priority="1" operator="equal">
      <formula>"DISCUSS"</formula>
    </cfRule>
    <cfRule type="cellIs" dxfId="14" priority="2" operator="equal">
      <formula>FALSE</formula>
    </cfRule>
  </conditionalFormatting>
  <pageMargins left="0.75" right="0.75" top="1" bottom="1" header="0.5" footer="0.5"/>
  <pageSetup orientation="portrait" horizontalDpi="4294967292" verticalDpi="4294967292"/>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EF893-748A-F146-9EF8-AD337B8DDE43}">
  <dimension ref="A1:BX82"/>
  <sheetViews>
    <sheetView workbookViewId="0">
      <selection activeCell="A4" sqref="A4"/>
    </sheetView>
  </sheetViews>
  <sheetFormatPr baseColWidth="10" defaultColWidth="11" defaultRowHeight="16"/>
  <cols>
    <col min="1" max="1" width="4.1640625" style="144" bestFit="1" customWidth="1"/>
    <col min="2" max="2" width="31.83203125" style="70" bestFit="1" customWidth="1"/>
    <col min="3" max="3" width="5.1640625" style="70" bestFit="1" customWidth="1"/>
    <col min="4" max="4" width="38.6640625" style="75" customWidth="1"/>
    <col min="5" max="6" width="3.6640625" style="75" bestFit="1" customWidth="1"/>
    <col min="7" max="7" width="8.5" style="70" bestFit="1" customWidth="1"/>
    <col min="8" max="9" width="7.5" style="70" customWidth="1"/>
    <col min="10" max="10" width="8.5" style="70" bestFit="1" customWidth="1"/>
    <col min="11" max="11" width="3.83203125" style="73" customWidth="1"/>
    <col min="12" max="12" width="3.83203125" style="130" customWidth="1"/>
    <col min="13" max="50" width="3.83203125" style="70" customWidth="1"/>
    <col min="51" max="54" width="3.6640625" style="70" bestFit="1" customWidth="1"/>
    <col min="55" max="61" width="3.6640625" style="70" customWidth="1"/>
    <col min="62" max="70" width="3.6640625" style="70" bestFit="1" customWidth="1"/>
    <col min="71" max="71" width="9.5" style="70" customWidth="1"/>
    <col min="72" max="16384" width="11" style="70"/>
  </cols>
  <sheetData>
    <row r="1" spans="1:76" s="118" customFormat="1" ht="70" customHeight="1">
      <c r="A1" s="176"/>
      <c r="B1" s="177"/>
      <c r="C1" s="177"/>
      <c r="D1" s="177"/>
      <c r="E1" s="230" t="s">
        <v>214</v>
      </c>
      <c r="F1" s="232" t="s">
        <v>214</v>
      </c>
      <c r="G1" s="228" t="s">
        <v>125</v>
      </c>
      <c r="H1" s="234" t="s">
        <v>213</v>
      </c>
      <c r="I1" s="235" t="s">
        <v>213</v>
      </c>
      <c r="J1" s="228" t="s">
        <v>125</v>
      </c>
      <c r="K1" s="119" t="s">
        <v>216</v>
      </c>
      <c r="L1" s="120"/>
      <c r="AE1" s="119" t="s">
        <v>216</v>
      </c>
      <c r="AY1" s="121"/>
      <c r="AZ1" s="121"/>
      <c r="BA1" s="121"/>
      <c r="BB1" s="121"/>
      <c r="BC1" s="121"/>
      <c r="BD1" s="121"/>
      <c r="BE1" s="121"/>
      <c r="BF1" s="121"/>
      <c r="BG1" s="121"/>
      <c r="BH1" s="121"/>
      <c r="BI1" s="121"/>
      <c r="BJ1" s="121"/>
      <c r="BK1" s="121"/>
      <c r="BL1" s="121"/>
      <c r="BM1" s="121"/>
      <c r="BN1" s="121"/>
      <c r="BO1" s="121"/>
      <c r="BP1" s="121"/>
      <c r="BQ1" s="121"/>
      <c r="BR1" s="121"/>
      <c r="BS1" s="122"/>
    </row>
    <row r="2" spans="1:76" s="118" customFormat="1">
      <c r="A2" s="176"/>
      <c r="B2" s="177"/>
      <c r="C2" s="177"/>
      <c r="D2" s="177"/>
      <c r="E2" s="230"/>
      <c r="F2" s="232"/>
      <c r="G2" s="229"/>
      <c r="H2" s="234"/>
      <c r="I2" s="235"/>
      <c r="J2" s="229"/>
      <c r="K2" s="212" t="s">
        <v>133</v>
      </c>
      <c r="L2" s="212"/>
      <c r="M2" s="212"/>
      <c r="N2" s="212"/>
      <c r="O2" s="212"/>
      <c r="P2" s="212"/>
      <c r="Q2" s="212"/>
      <c r="R2" s="212"/>
      <c r="S2" s="212"/>
      <c r="T2" s="212"/>
      <c r="U2" s="212"/>
      <c r="V2" s="212"/>
      <c r="W2" s="212"/>
      <c r="X2" s="212"/>
      <c r="Y2" s="212"/>
      <c r="Z2" s="212"/>
      <c r="AA2" s="212"/>
      <c r="AB2" s="212"/>
      <c r="AC2" s="212"/>
      <c r="AD2" s="213"/>
      <c r="AE2" s="214" t="s">
        <v>133</v>
      </c>
      <c r="AF2" s="215"/>
      <c r="AG2" s="215"/>
      <c r="AH2" s="215"/>
      <c r="AI2" s="215"/>
      <c r="AJ2" s="215"/>
      <c r="AK2" s="215"/>
      <c r="AL2" s="215"/>
      <c r="AM2" s="215"/>
      <c r="AN2" s="215"/>
      <c r="AO2" s="215"/>
      <c r="AP2" s="215"/>
      <c r="AQ2" s="215"/>
      <c r="AR2" s="215"/>
      <c r="AS2" s="215"/>
      <c r="AT2" s="215"/>
      <c r="AU2" s="215"/>
      <c r="AV2" s="215"/>
      <c r="AW2" s="215"/>
      <c r="AX2" s="216"/>
      <c r="AY2" s="217" t="s">
        <v>180</v>
      </c>
      <c r="AZ2" s="218"/>
      <c r="BA2" s="218"/>
      <c r="BB2" s="218"/>
      <c r="BC2" s="218"/>
      <c r="BD2" s="218"/>
      <c r="BE2" s="218"/>
      <c r="BF2" s="218"/>
      <c r="BG2" s="218"/>
      <c r="BH2" s="218"/>
      <c r="BI2" s="218"/>
      <c r="BJ2" s="218"/>
      <c r="BK2" s="218"/>
      <c r="BL2" s="218"/>
      <c r="BM2" s="218"/>
      <c r="BN2" s="218"/>
      <c r="BO2" s="218"/>
      <c r="BP2" s="218"/>
      <c r="BQ2" s="218"/>
      <c r="BR2" s="219"/>
      <c r="BS2" s="123" t="s">
        <v>181</v>
      </c>
    </row>
    <row r="3" spans="1:76" s="118" customFormat="1" ht="16" customHeight="1">
      <c r="A3" s="178" t="s">
        <v>123</v>
      </c>
      <c r="B3" s="179" t="s">
        <v>128</v>
      </c>
      <c r="C3" s="179" t="s">
        <v>127</v>
      </c>
      <c r="D3" s="179" t="s">
        <v>122</v>
      </c>
      <c r="E3" s="231"/>
      <c r="F3" s="233"/>
      <c r="G3" s="229"/>
      <c r="H3" s="174" t="str">
        <f>'Titles &amp; Abstracts'!$D$3</f>
        <v>R1</v>
      </c>
      <c r="I3" s="175" t="str">
        <f>'Titles &amp; Abstracts'!$E$3</f>
        <v>R2</v>
      </c>
      <c r="J3" s="229"/>
      <c r="K3" s="220" t="str">
        <f>"Rater 1 ("&amp;H3&amp;")"</f>
        <v>Rater 1 (R1)</v>
      </c>
      <c r="L3" s="220"/>
      <c r="M3" s="220"/>
      <c r="N3" s="220"/>
      <c r="O3" s="220"/>
      <c r="P3" s="220"/>
      <c r="Q3" s="220"/>
      <c r="R3" s="220"/>
      <c r="S3" s="220"/>
      <c r="T3" s="220"/>
      <c r="U3" s="220"/>
      <c r="V3" s="220"/>
      <c r="W3" s="220"/>
      <c r="X3" s="220"/>
      <c r="Y3" s="220"/>
      <c r="Z3" s="220"/>
      <c r="AA3" s="220"/>
      <c r="AB3" s="220"/>
      <c r="AC3" s="220"/>
      <c r="AD3" s="221"/>
      <c r="AE3" s="222" t="str">
        <f>"Rater 2 ("&amp;I3&amp;")"</f>
        <v>Rater 2 (R2)</v>
      </c>
      <c r="AF3" s="223"/>
      <c r="AG3" s="223"/>
      <c r="AH3" s="223"/>
      <c r="AI3" s="223"/>
      <c r="AJ3" s="223"/>
      <c r="AK3" s="223"/>
      <c r="AL3" s="223"/>
      <c r="AM3" s="223"/>
      <c r="AN3" s="223"/>
      <c r="AO3" s="223"/>
      <c r="AP3" s="223"/>
      <c r="AQ3" s="223"/>
      <c r="AR3" s="223"/>
      <c r="AS3" s="223"/>
      <c r="AT3" s="223"/>
      <c r="AU3" s="223"/>
      <c r="AV3" s="223"/>
      <c r="AW3" s="223"/>
      <c r="AX3" s="224"/>
      <c r="AY3" s="225" t="s">
        <v>182</v>
      </c>
      <c r="AZ3" s="226"/>
      <c r="BA3" s="226"/>
      <c r="BB3" s="226"/>
      <c r="BC3" s="226"/>
      <c r="BD3" s="226"/>
      <c r="BE3" s="226"/>
      <c r="BF3" s="226"/>
      <c r="BG3" s="226"/>
      <c r="BH3" s="226"/>
      <c r="BI3" s="226"/>
      <c r="BJ3" s="226"/>
      <c r="BK3" s="226"/>
      <c r="BL3" s="226"/>
      <c r="BM3" s="226"/>
      <c r="BN3" s="226"/>
      <c r="BO3" s="226"/>
      <c r="BP3" s="226"/>
      <c r="BQ3" s="226"/>
      <c r="BR3" s="227"/>
      <c r="BS3" s="123" t="s">
        <v>183</v>
      </c>
    </row>
    <row r="4" spans="1:76" s="75" customFormat="1" ht="15" customHeight="1">
      <c r="A4" s="126"/>
      <c r="C4" s="70"/>
      <c r="D4" s="127"/>
      <c r="E4" s="128"/>
      <c r="F4" s="128"/>
      <c r="G4" s="129" t="str">
        <f t="shared" ref="G4:G36" si="0">IF(ISBLANK(E4),"",(IF(ISBLANK(F4),"",E4=F4)))</f>
        <v/>
      </c>
      <c r="H4" s="129" t="str">
        <f>IF(K4="","",(IF(K4="-",0,COUNTA(K4:AD4))))</f>
        <v/>
      </c>
      <c r="I4" s="129" t="str">
        <f>IF(AE4="","",(IF(AE4="-",0,COUNTA(AE4:AX4))))</f>
        <v/>
      </c>
      <c r="J4" s="129" t="str">
        <f>IF(H4="","",(IF(I4="","",H4=I4)))</f>
        <v/>
      </c>
      <c r="K4" s="130"/>
      <c r="L4" s="130"/>
      <c r="M4" s="130"/>
      <c r="N4" s="130"/>
      <c r="O4" s="130"/>
      <c r="P4" s="130"/>
      <c r="Q4" s="130"/>
      <c r="R4" s="130"/>
      <c r="S4" s="130"/>
      <c r="T4" s="130"/>
      <c r="U4" s="130"/>
      <c r="V4" s="130"/>
      <c r="W4" s="130"/>
      <c r="X4" s="130"/>
      <c r="Y4" s="130"/>
      <c r="Z4" s="130"/>
      <c r="AA4" s="130"/>
      <c r="AB4" s="130"/>
      <c r="AC4" s="130"/>
      <c r="AD4" s="131"/>
      <c r="AE4" s="132"/>
      <c r="AF4" s="132"/>
      <c r="AG4" s="132"/>
      <c r="AH4" s="132"/>
      <c r="AI4" s="132"/>
      <c r="AJ4" s="132"/>
      <c r="AK4" s="132"/>
      <c r="AL4" s="132"/>
      <c r="AM4" s="132"/>
      <c r="AN4" s="132"/>
      <c r="AO4" s="132"/>
      <c r="AP4" s="132"/>
      <c r="AQ4" s="132"/>
      <c r="AR4" s="132"/>
      <c r="AS4" s="132"/>
      <c r="AT4" s="132"/>
      <c r="AU4" s="132"/>
      <c r="AV4" s="132"/>
      <c r="AW4" s="132"/>
      <c r="AX4" s="133"/>
      <c r="AY4" s="129" t="str">
        <f t="shared" ref="AY4:BN19" si="1">IF(AND(K4="",AE4=""),"",(IF(K4=AE4,1,0)))</f>
        <v/>
      </c>
      <c r="AZ4" s="129" t="str">
        <f t="shared" si="1"/>
        <v/>
      </c>
      <c r="BA4" s="129" t="str">
        <f t="shared" si="1"/>
        <v/>
      </c>
      <c r="BB4" s="129" t="str">
        <f t="shared" si="1"/>
        <v/>
      </c>
      <c r="BC4" s="129" t="str">
        <f t="shared" si="1"/>
        <v/>
      </c>
      <c r="BD4" s="129" t="str">
        <f t="shared" si="1"/>
        <v/>
      </c>
      <c r="BE4" s="129" t="str">
        <f t="shared" si="1"/>
        <v/>
      </c>
      <c r="BF4" s="129" t="str">
        <f t="shared" si="1"/>
        <v/>
      </c>
      <c r="BG4" s="129" t="str">
        <f t="shared" si="1"/>
        <v/>
      </c>
      <c r="BH4" s="129" t="str">
        <f t="shared" si="1"/>
        <v/>
      </c>
      <c r="BI4" s="129" t="str">
        <f t="shared" si="1"/>
        <v/>
      </c>
      <c r="BJ4" s="129" t="str">
        <f t="shared" si="1"/>
        <v/>
      </c>
      <c r="BK4" s="129" t="str">
        <f t="shared" si="1"/>
        <v/>
      </c>
      <c r="BL4" s="129" t="str">
        <f t="shared" si="1"/>
        <v/>
      </c>
      <c r="BM4" s="129" t="str">
        <f t="shared" si="1"/>
        <v/>
      </c>
      <c r="BN4" s="129" t="str">
        <f t="shared" si="1"/>
        <v/>
      </c>
      <c r="BO4" s="129" t="str">
        <f t="shared" ref="BO4:BR36" si="2">IF(AND(AA4="",AU4=""),"",(IF(AA4=AU4,1,0)))</f>
        <v/>
      </c>
      <c r="BP4" s="129" t="str">
        <f t="shared" si="2"/>
        <v/>
      </c>
      <c r="BQ4" s="129" t="str">
        <f t="shared" si="2"/>
        <v/>
      </c>
      <c r="BR4" s="134" t="str">
        <f t="shared" si="2"/>
        <v/>
      </c>
      <c r="BS4" s="129" t="str">
        <f>IF(AND(K4="",AE4=""),"",(E4-(COUNT(AY4:BR4))))</f>
        <v/>
      </c>
    </row>
    <row r="5" spans="1:76" s="75" customFormat="1" ht="15" customHeight="1">
      <c r="A5" s="126"/>
      <c r="C5" s="70"/>
      <c r="D5" s="127"/>
      <c r="E5" s="128"/>
      <c r="F5" s="128"/>
      <c r="G5" s="129" t="str">
        <f t="shared" si="0"/>
        <v/>
      </c>
      <c r="H5" s="129" t="str">
        <f t="shared" ref="H5:H36" si="3">IF(K5="","",(IF(K5="-",0,COUNTA(K5:AD5))))</f>
        <v/>
      </c>
      <c r="I5" s="129" t="str">
        <f t="shared" ref="I5:I36" si="4">IF(AE5="","",(IF(AE5="-",0,COUNTA(AE5:AX5))))</f>
        <v/>
      </c>
      <c r="J5" s="129" t="str">
        <f t="shared" ref="J5:J36" si="5">IF(H5="","",(IF(I5="","",H5=I5)))</f>
        <v/>
      </c>
      <c r="K5" s="130"/>
      <c r="L5" s="130"/>
      <c r="M5" s="130"/>
      <c r="N5" s="130"/>
      <c r="O5" s="130"/>
      <c r="P5" s="130"/>
      <c r="Q5" s="130"/>
      <c r="R5" s="130"/>
      <c r="S5" s="130"/>
      <c r="T5" s="130"/>
      <c r="U5" s="130"/>
      <c r="V5" s="130"/>
      <c r="W5" s="130"/>
      <c r="X5" s="130"/>
      <c r="Y5" s="130"/>
      <c r="Z5" s="130"/>
      <c r="AA5" s="130"/>
      <c r="AB5" s="130"/>
      <c r="AC5" s="130"/>
      <c r="AD5" s="131"/>
      <c r="AE5" s="132"/>
      <c r="AF5" s="132"/>
      <c r="AG5" s="132"/>
      <c r="AH5" s="132"/>
      <c r="AI5" s="132"/>
      <c r="AJ5" s="132"/>
      <c r="AK5" s="132"/>
      <c r="AL5" s="132"/>
      <c r="AM5" s="132"/>
      <c r="AN5" s="132"/>
      <c r="AO5" s="132"/>
      <c r="AP5" s="132"/>
      <c r="AQ5" s="132"/>
      <c r="AR5" s="132"/>
      <c r="AS5" s="132"/>
      <c r="AT5" s="132"/>
      <c r="AU5" s="132"/>
      <c r="AV5" s="132"/>
      <c r="AW5" s="132"/>
      <c r="AX5" s="133"/>
      <c r="AY5" s="129" t="str">
        <f t="shared" si="1"/>
        <v/>
      </c>
      <c r="AZ5" s="129" t="str">
        <f t="shared" si="1"/>
        <v/>
      </c>
      <c r="BA5" s="129" t="str">
        <f t="shared" si="1"/>
        <v/>
      </c>
      <c r="BB5" s="129" t="str">
        <f t="shared" si="1"/>
        <v/>
      </c>
      <c r="BC5" s="129" t="str">
        <f t="shared" si="1"/>
        <v/>
      </c>
      <c r="BD5" s="129" t="str">
        <f t="shared" si="1"/>
        <v/>
      </c>
      <c r="BE5" s="129" t="str">
        <f t="shared" si="1"/>
        <v/>
      </c>
      <c r="BF5" s="129" t="str">
        <f t="shared" si="1"/>
        <v/>
      </c>
      <c r="BG5" s="129" t="str">
        <f t="shared" si="1"/>
        <v/>
      </c>
      <c r="BH5" s="129" t="str">
        <f t="shared" si="1"/>
        <v/>
      </c>
      <c r="BI5" s="129" t="str">
        <f t="shared" si="1"/>
        <v/>
      </c>
      <c r="BJ5" s="129" t="str">
        <f t="shared" si="1"/>
        <v/>
      </c>
      <c r="BK5" s="129" t="str">
        <f t="shared" si="1"/>
        <v/>
      </c>
      <c r="BL5" s="129" t="str">
        <f t="shared" si="1"/>
        <v/>
      </c>
      <c r="BM5" s="129" t="str">
        <f t="shared" si="1"/>
        <v/>
      </c>
      <c r="BN5" s="129" t="str">
        <f t="shared" si="1"/>
        <v/>
      </c>
      <c r="BO5" s="129" t="str">
        <f t="shared" si="2"/>
        <v/>
      </c>
      <c r="BP5" s="129" t="str">
        <f t="shared" si="2"/>
        <v/>
      </c>
      <c r="BQ5" s="129" t="str">
        <f t="shared" si="2"/>
        <v/>
      </c>
      <c r="BR5" s="134" t="str">
        <f t="shared" si="2"/>
        <v/>
      </c>
      <c r="BS5" s="129" t="str">
        <f t="shared" ref="BS5:BS36" si="6">IF(AND(K5="",AE5=""),"",(E5-(COUNT(AY5:BR5))))</f>
        <v/>
      </c>
    </row>
    <row r="6" spans="1:76" s="75" customFormat="1" ht="15" customHeight="1">
      <c r="A6" s="126"/>
      <c r="C6" s="70"/>
      <c r="D6" s="127"/>
      <c r="E6" s="128"/>
      <c r="F6" s="128"/>
      <c r="G6" s="129" t="str">
        <f t="shared" si="0"/>
        <v/>
      </c>
      <c r="H6" s="129" t="str">
        <f t="shared" si="3"/>
        <v/>
      </c>
      <c r="I6" s="129" t="str">
        <f t="shared" si="4"/>
        <v/>
      </c>
      <c r="J6" s="129" t="str">
        <f t="shared" si="5"/>
        <v/>
      </c>
      <c r="K6" s="130"/>
      <c r="L6" s="130"/>
      <c r="M6" s="130"/>
      <c r="N6" s="130"/>
      <c r="O6" s="130"/>
      <c r="P6" s="130"/>
      <c r="Q6" s="130"/>
      <c r="R6" s="130"/>
      <c r="S6" s="130"/>
      <c r="T6" s="130"/>
      <c r="U6" s="130"/>
      <c r="V6" s="130"/>
      <c r="W6" s="130"/>
      <c r="X6" s="130"/>
      <c r="Y6" s="130"/>
      <c r="Z6" s="130"/>
      <c r="AA6" s="130"/>
      <c r="AB6" s="130"/>
      <c r="AC6" s="130"/>
      <c r="AD6" s="131"/>
      <c r="AE6" s="132"/>
      <c r="AF6" s="132"/>
      <c r="AG6" s="132"/>
      <c r="AH6" s="132"/>
      <c r="AI6" s="132"/>
      <c r="AJ6" s="132"/>
      <c r="AK6" s="132"/>
      <c r="AL6" s="132"/>
      <c r="AM6" s="132"/>
      <c r="AN6" s="132"/>
      <c r="AO6" s="132"/>
      <c r="AP6" s="132"/>
      <c r="AQ6" s="132"/>
      <c r="AR6" s="132"/>
      <c r="AS6" s="132"/>
      <c r="AT6" s="132"/>
      <c r="AU6" s="132"/>
      <c r="AV6" s="132"/>
      <c r="AW6" s="132"/>
      <c r="AX6" s="133"/>
      <c r="AY6" s="129" t="str">
        <f t="shared" si="1"/>
        <v/>
      </c>
      <c r="AZ6" s="129" t="str">
        <f t="shared" si="1"/>
        <v/>
      </c>
      <c r="BA6" s="129" t="str">
        <f t="shared" si="1"/>
        <v/>
      </c>
      <c r="BB6" s="129" t="str">
        <f t="shared" si="1"/>
        <v/>
      </c>
      <c r="BC6" s="129" t="str">
        <f t="shared" si="1"/>
        <v/>
      </c>
      <c r="BD6" s="129" t="str">
        <f t="shared" si="1"/>
        <v/>
      </c>
      <c r="BE6" s="129" t="str">
        <f t="shared" si="1"/>
        <v/>
      </c>
      <c r="BF6" s="129" t="str">
        <f t="shared" si="1"/>
        <v/>
      </c>
      <c r="BG6" s="129" t="str">
        <f t="shared" si="1"/>
        <v/>
      </c>
      <c r="BH6" s="129" t="str">
        <f t="shared" si="1"/>
        <v/>
      </c>
      <c r="BI6" s="129" t="str">
        <f t="shared" si="1"/>
        <v/>
      </c>
      <c r="BJ6" s="129" t="str">
        <f t="shared" si="1"/>
        <v/>
      </c>
      <c r="BK6" s="129" t="str">
        <f t="shared" si="1"/>
        <v/>
      </c>
      <c r="BL6" s="129" t="str">
        <f t="shared" si="1"/>
        <v/>
      </c>
      <c r="BM6" s="129" t="str">
        <f t="shared" si="1"/>
        <v/>
      </c>
      <c r="BN6" s="129" t="str">
        <f t="shared" si="1"/>
        <v/>
      </c>
      <c r="BO6" s="129" t="str">
        <f t="shared" si="2"/>
        <v/>
      </c>
      <c r="BP6" s="129" t="str">
        <f t="shared" si="2"/>
        <v/>
      </c>
      <c r="BQ6" s="129" t="str">
        <f t="shared" si="2"/>
        <v/>
      </c>
      <c r="BR6" s="134" t="str">
        <f t="shared" si="2"/>
        <v/>
      </c>
      <c r="BS6" s="129" t="str">
        <f t="shared" si="6"/>
        <v/>
      </c>
    </row>
    <row r="7" spans="1:76" s="75" customFormat="1" ht="15" customHeight="1">
      <c r="A7" s="126"/>
      <c r="C7" s="70"/>
      <c r="D7" s="127"/>
      <c r="E7" s="128"/>
      <c r="F7" s="128"/>
      <c r="G7" s="129" t="str">
        <f t="shared" si="0"/>
        <v/>
      </c>
      <c r="H7" s="129" t="str">
        <f t="shared" si="3"/>
        <v/>
      </c>
      <c r="I7" s="129" t="str">
        <f t="shared" si="4"/>
        <v/>
      </c>
      <c r="J7" s="129" t="str">
        <f t="shared" si="5"/>
        <v/>
      </c>
      <c r="K7" s="130"/>
      <c r="L7" s="130"/>
      <c r="M7" s="130"/>
      <c r="N7" s="130"/>
      <c r="O7" s="130"/>
      <c r="P7" s="130"/>
      <c r="Q7" s="130"/>
      <c r="R7" s="130"/>
      <c r="S7" s="130"/>
      <c r="T7" s="130"/>
      <c r="U7" s="130"/>
      <c r="V7" s="130"/>
      <c r="W7" s="130"/>
      <c r="X7" s="130"/>
      <c r="Y7" s="130"/>
      <c r="Z7" s="130"/>
      <c r="AA7" s="130"/>
      <c r="AB7" s="130"/>
      <c r="AC7" s="130"/>
      <c r="AD7" s="133"/>
      <c r="AE7" s="132"/>
      <c r="AF7" s="132"/>
      <c r="AG7" s="132"/>
      <c r="AH7" s="132"/>
      <c r="AI7" s="132"/>
      <c r="AJ7" s="132"/>
      <c r="AK7" s="132"/>
      <c r="AL7" s="132"/>
      <c r="AM7" s="132"/>
      <c r="AN7" s="132"/>
      <c r="AO7" s="132"/>
      <c r="AP7" s="132"/>
      <c r="AQ7" s="132"/>
      <c r="AR7" s="132"/>
      <c r="AS7" s="132"/>
      <c r="AT7" s="132"/>
      <c r="AU7" s="132"/>
      <c r="AV7" s="132"/>
      <c r="AW7" s="132"/>
      <c r="AX7" s="133"/>
      <c r="AY7" s="129" t="str">
        <f t="shared" si="1"/>
        <v/>
      </c>
      <c r="AZ7" s="129" t="str">
        <f t="shared" si="1"/>
        <v/>
      </c>
      <c r="BA7" s="129" t="str">
        <f t="shared" si="1"/>
        <v/>
      </c>
      <c r="BB7" s="129" t="str">
        <f t="shared" si="1"/>
        <v/>
      </c>
      <c r="BC7" s="129" t="str">
        <f t="shared" si="1"/>
        <v/>
      </c>
      <c r="BD7" s="129" t="str">
        <f t="shared" si="1"/>
        <v/>
      </c>
      <c r="BE7" s="129" t="str">
        <f t="shared" si="1"/>
        <v/>
      </c>
      <c r="BF7" s="129" t="str">
        <f t="shared" si="1"/>
        <v/>
      </c>
      <c r="BG7" s="129" t="str">
        <f t="shared" si="1"/>
        <v/>
      </c>
      <c r="BH7" s="129" t="str">
        <f t="shared" si="1"/>
        <v/>
      </c>
      <c r="BI7" s="129" t="str">
        <f t="shared" si="1"/>
        <v/>
      </c>
      <c r="BJ7" s="129" t="str">
        <f t="shared" si="1"/>
        <v/>
      </c>
      <c r="BK7" s="129" t="str">
        <f t="shared" si="1"/>
        <v/>
      </c>
      <c r="BL7" s="129" t="str">
        <f t="shared" si="1"/>
        <v/>
      </c>
      <c r="BM7" s="129" t="str">
        <f t="shared" si="1"/>
        <v/>
      </c>
      <c r="BN7" s="129" t="str">
        <f t="shared" si="1"/>
        <v/>
      </c>
      <c r="BO7" s="129" t="str">
        <f t="shared" si="2"/>
        <v/>
      </c>
      <c r="BP7" s="129" t="str">
        <f t="shared" si="2"/>
        <v/>
      </c>
      <c r="BQ7" s="129" t="str">
        <f t="shared" si="2"/>
        <v/>
      </c>
      <c r="BR7" s="134" t="str">
        <f t="shared" si="2"/>
        <v/>
      </c>
      <c r="BS7" s="129" t="str">
        <f t="shared" si="6"/>
        <v/>
      </c>
    </row>
    <row r="8" spans="1:76" s="75" customFormat="1" ht="15" customHeight="1">
      <c r="A8" s="126"/>
      <c r="C8" s="70"/>
      <c r="D8" s="127"/>
      <c r="E8" s="128"/>
      <c r="F8" s="128"/>
      <c r="G8" s="129" t="str">
        <f t="shared" si="0"/>
        <v/>
      </c>
      <c r="H8" s="129" t="str">
        <f t="shared" si="3"/>
        <v/>
      </c>
      <c r="I8" s="129" t="str">
        <f t="shared" si="4"/>
        <v/>
      </c>
      <c r="J8" s="129" t="str">
        <f t="shared" si="5"/>
        <v/>
      </c>
      <c r="K8" s="130"/>
      <c r="L8" s="130"/>
      <c r="M8" s="130"/>
      <c r="N8" s="130"/>
      <c r="O8" s="130"/>
      <c r="P8" s="130"/>
      <c r="Q8" s="130"/>
      <c r="R8" s="130"/>
      <c r="S8" s="130"/>
      <c r="T8" s="130"/>
      <c r="U8" s="130"/>
      <c r="V8" s="130"/>
      <c r="W8" s="130"/>
      <c r="X8" s="130"/>
      <c r="Y8" s="130"/>
      <c r="Z8" s="130"/>
      <c r="AA8" s="130"/>
      <c r="AB8" s="130"/>
      <c r="AC8" s="130"/>
      <c r="AD8" s="133"/>
      <c r="AE8" s="132"/>
      <c r="AF8" s="132"/>
      <c r="AG8" s="132"/>
      <c r="AH8" s="132"/>
      <c r="AI8" s="132"/>
      <c r="AJ8" s="132"/>
      <c r="AK8" s="132"/>
      <c r="AL8" s="132"/>
      <c r="AM8" s="132"/>
      <c r="AN8" s="132"/>
      <c r="AO8" s="132"/>
      <c r="AP8" s="132"/>
      <c r="AQ8" s="132"/>
      <c r="AR8" s="132"/>
      <c r="AS8" s="132"/>
      <c r="AT8" s="132"/>
      <c r="AU8" s="132"/>
      <c r="AV8" s="132"/>
      <c r="AW8" s="132"/>
      <c r="AX8" s="133"/>
      <c r="AY8" s="129" t="str">
        <f t="shared" si="1"/>
        <v/>
      </c>
      <c r="AZ8" s="129" t="str">
        <f t="shared" si="1"/>
        <v/>
      </c>
      <c r="BA8" s="129" t="str">
        <f t="shared" si="1"/>
        <v/>
      </c>
      <c r="BB8" s="129" t="str">
        <f t="shared" si="1"/>
        <v/>
      </c>
      <c r="BC8" s="129" t="str">
        <f t="shared" si="1"/>
        <v/>
      </c>
      <c r="BD8" s="129" t="str">
        <f t="shared" si="1"/>
        <v/>
      </c>
      <c r="BE8" s="129" t="str">
        <f t="shared" si="1"/>
        <v/>
      </c>
      <c r="BF8" s="129" t="str">
        <f t="shared" si="1"/>
        <v/>
      </c>
      <c r="BG8" s="129" t="str">
        <f t="shared" si="1"/>
        <v/>
      </c>
      <c r="BH8" s="129" t="str">
        <f t="shared" si="1"/>
        <v/>
      </c>
      <c r="BI8" s="129" t="str">
        <f t="shared" si="1"/>
        <v/>
      </c>
      <c r="BJ8" s="129" t="str">
        <f t="shared" si="1"/>
        <v/>
      </c>
      <c r="BK8" s="129" t="str">
        <f t="shared" si="1"/>
        <v/>
      </c>
      <c r="BL8" s="129" t="str">
        <f t="shared" si="1"/>
        <v/>
      </c>
      <c r="BM8" s="129" t="str">
        <f t="shared" si="1"/>
        <v/>
      </c>
      <c r="BN8" s="129" t="str">
        <f t="shared" si="1"/>
        <v/>
      </c>
      <c r="BO8" s="129" t="str">
        <f t="shared" si="2"/>
        <v/>
      </c>
      <c r="BP8" s="129" t="str">
        <f t="shared" si="2"/>
        <v/>
      </c>
      <c r="BQ8" s="129" t="str">
        <f t="shared" si="2"/>
        <v/>
      </c>
      <c r="BR8" s="134" t="str">
        <f t="shared" si="2"/>
        <v/>
      </c>
      <c r="BS8" s="129" t="str">
        <f t="shared" si="6"/>
        <v/>
      </c>
    </row>
    <row r="9" spans="1:76" s="75" customFormat="1" ht="15" customHeight="1">
      <c r="A9" s="126"/>
      <c r="C9" s="70"/>
      <c r="D9" s="127"/>
      <c r="E9" s="128"/>
      <c r="F9" s="128"/>
      <c r="G9" s="129" t="str">
        <f t="shared" si="0"/>
        <v/>
      </c>
      <c r="H9" s="129" t="str">
        <f t="shared" si="3"/>
        <v/>
      </c>
      <c r="I9" s="129" t="str">
        <f t="shared" si="4"/>
        <v/>
      </c>
      <c r="J9" s="129" t="str">
        <f t="shared" si="5"/>
        <v/>
      </c>
      <c r="K9" s="130"/>
      <c r="L9" s="130"/>
      <c r="M9" s="130"/>
      <c r="N9" s="130"/>
      <c r="O9" s="130"/>
      <c r="P9" s="130"/>
      <c r="Q9" s="130"/>
      <c r="R9" s="130"/>
      <c r="S9" s="130"/>
      <c r="T9" s="130"/>
      <c r="U9" s="130"/>
      <c r="V9" s="130"/>
      <c r="W9" s="130"/>
      <c r="X9" s="130"/>
      <c r="Y9" s="130"/>
      <c r="Z9" s="130"/>
      <c r="AA9" s="130"/>
      <c r="AB9" s="130"/>
      <c r="AC9" s="130"/>
      <c r="AD9" s="133"/>
      <c r="AE9" s="132"/>
      <c r="AF9" s="132"/>
      <c r="AG9" s="132"/>
      <c r="AH9" s="132"/>
      <c r="AI9" s="132"/>
      <c r="AJ9" s="132"/>
      <c r="AK9" s="132"/>
      <c r="AL9" s="132"/>
      <c r="AM9" s="132"/>
      <c r="AN9" s="132"/>
      <c r="AO9" s="132"/>
      <c r="AP9" s="132"/>
      <c r="AQ9" s="132"/>
      <c r="AR9" s="132"/>
      <c r="AS9" s="132"/>
      <c r="AT9" s="132"/>
      <c r="AU9" s="132"/>
      <c r="AV9" s="132"/>
      <c r="AW9" s="132"/>
      <c r="AX9" s="133"/>
      <c r="AY9" s="129" t="str">
        <f t="shared" si="1"/>
        <v/>
      </c>
      <c r="AZ9" s="129" t="str">
        <f t="shared" si="1"/>
        <v/>
      </c>
      <c r="BA9" s="129" t="str">
        <f t="shared" si="1"/>
        <v/>
      </c>
      <c r="BB9" s="129" t="str">
        <f t="shared" si="1"/>
        <v/>
      </c>
      <c r="BC9" s="129" t="str">
        <f t="shared" si="1"/>
        <v/>
      </c>
      <c r="BD9" s="129" t="str">
        <f t="shared" si="1"/>
        <v/>
      </c>
      <c r="BE9" s="129" t="str">
        <f t="shared" si="1"/>
        <v/>
      </c>
      <c r="BF9" s="129" t="str">
        <f t="shared" si="1"/>
        <v/>
      </c>
      <c r="BG9" s="129" t="str">
        <f t="shared" si="1"/>
        <v/>
      </c>
      <c r="BH9" s="129" t="str">
        <f t="shared" si="1"/>
        <v/>
      </c>
      <c r="BI9" s="129" t="str">
        <f t="shared" si="1"/>
        <v/>
      </c>
      <c r="BJ9" s="129" t="str">
        <f t="shared" si="1"/>
        <v/>
      </c>
      <c r="BK9" s="129" t="str">
        <f t="shared" si="1"/>
        <v/>
      </c>
      <c r="BL9" s="129" t="str">
        <f t="shared" si="1"/>
        <v/>
      </c>
      <c r="BM9" s="129" t="str">
        <f t="shared" si="1"/>
        <v/>
      </c>
      <c r="BN9" s="129" t="str">
        <f t="shared" si="1"/>
        <v/>
      </c>
      <c r="BO9" s="129" t="str">
        <f t="shared" si="2"/>
        <v/>
      </c>
      <c r="BP9" s="129" t="str">
        <f t="shared" si="2"/>
        <v/>
      </c>
      <c r="BQ9" s="129" t="str">
        <f t="shared" si="2"/>
        <v/>
      </c>
      <c r="BR9" s="134" t="str">
        <f t="shared" si="2"/>
        <v/>
      </c>
      <c r="BS9" s="129" t="str">
        <f t="shared" si="6"/>
        <v/>
      </c>
      <c r="BW9" s="70"/>
      <c r="BX9" s="70"/>
    </row>
    <row r="10" spans="1:76" s="75" customFormat="1" ht="15" customHeight="1">
      <c r="A10" s="126"/>
      <c r="C10" s="70"/>
      <c r="D10" s="127"/>
      <c r="E10" s="128"/>
      <c r="F10" s="128"/>
      <c r="G10" s="129" t="str">
        <f t="shared" si="0"/>
        <v/>
      </c>
      <c r="H10" s="129" t="str">
        <f t="shared" si="3"/>
        <v/>
      </c>
      <c r="I10" s="129" t="str">
        <f t="shared" si="4"/>
        <v/>
      </c>
      <c r="J10" s="129" t="str">
        <f t="shared" si="5"/>
        <v/>
      </c>
      <c r="K10" s="130"/>
      <c r="L10" s="130"/>
      <c r="M10" s="130"/>
      <c r="N10" s="130"/>
      <c r="O10" s="130"/>
      <c r="P10" s="130"/>
      <c r="Q10" s="130"/>
      <c r="R10" s="130"/>
      <c r="S10" s="130"/>
      <c r="T10" s="130"/>
      <c r="U10" s="130"/>
      <c r="V10" s="130"/>
      <c r="W10" s="130"/>
      <c r="X10" s="130"/>
      <c r="Y10" s="130"/>
      <c r="Z10" s="130"/>
      <c r="AA10" s="130"/>
      <c r="AB10" s="130"/>
      <c r="AC10" s="130"/>
      <c r="AD10" s="133"/>
      <c r="AE10" s="132"/>
      <c r="AF10" s="132"/>
      <c r="AG10" s="132"/>
      <c r="AH10" s="132"/>
      <c r="AI10" s="132"/>
      <c r="AJ10" s="132"/>
      <c r="AK10" s="132"/>
      <c r="AL10" s="132"/>
      <c r="AM10" s="132"/>
      <c r="AN10" s="132"/>
      <c r="AO10" s="132"/>
      <c r="AP10" s="132"/>
      <c r="AQ10" s="132"/>
      <c r="AR10" s="132"/>
      <c r="AS10" s="132"/>
      <c r="AT10" s="132"/>
      <c r="AU10" s="132"/>
      <c r="AV10" s="132"/>
      <c r="AW10" s="132"/>
      <c r="AX10" s="133"/>
      <c r="AY10" s="129" t="str">
        <f t="shared" si="1"/>
        <v/>
      </c>
      <c r="AZ10" s="129" t="str">
        <f t="shared" si="1"/>
        <v/>
      </c>
      <c r="BA10" s="129" t="str">
        <f t="shared" si="1"/>
        <v/>
      </c>
      <c r="BB10" s="129" t="str">
        <f t="shared" si="1"/>
        <v/>
      </c>
      <c r="BC10" s="129" t="str">
        <f t="shared" si="1"/>
        <v/>
      </c>
      <c r="BD10" s="129" t="str">
        <f t="shared" si="1"/>
        <v/>
      </c>
      <c r="BE10" s="129" t="str">
        <f t="shared" si="1"/>
        <v/>
      </c>
      <c r="BF10" s="129" t="str">
        <f t="shared" si="1"/>
        <v/>
      </c>
      <c r="BG10" s="129" t="str">
        <f t="shared" si="1"/>
        <v/>
      </c>
      <c r="BH10" s="129" t="str">
        <f t="shared" si="1"/>
        <v/>
      </c>
      <c r="BI10" s="129" t="str">
        <f t="shared" si="1"/>
        <v/>
      </c>
      <c r="BJ10" s="129" t="str">
        <f t="shared" si="1"/>
        <v/>
      </c>
      <c r="BK10" s="129" t="str">
        <f t="shared" si="1"/>
        <v/>
      </c>
      <c r="BL10" s="129" t="str">
        <f t="shared" si="1"/>
        <v/>
      </c>
      <c r="BM10" s="129" t="str">
        <f t="shared" si="1"/>
        <v/>
      </c>
      <c r="BN10" s="129" t="str">
        <f t="shared" si="1"/>
        <v/>
      </c>
      <c r="BO10" s="129" t="str">
        <f t="shared" si="2"/>
        <v/>
      </c>
      <c r="BP10" s="129" t="str">
        <f t="shared" si="2"/>
        <v/>
      </c>
      <c r="BQ10" s="129" t="str">
        <f t="shared" si="2"/>
        <v/>
      </c>
      <c r="BR10" s="134" t="str">
        <f t="shared" si="2"/>
        <v/>
      </c>
      <c r="BS10" s="129" t="str">
        <f t="shared" si="6"/>
        <v/>
      </c>
      <c r="BW10" s="70"/>
      <c r="BX10" s="70"/>
    </row>
    <row r="11" spans="1:76" s="75" customFormat="1" ht="15" customHeight="1">
      <c r="A11" s="126"/>
      <c r="C11" s="70"/>
      <c r="D11" s="127"/>
      <c r="E11" s="128"/>
      <c r="F11" s="128"/>
      <c r="G11" s="129" t="str">
        <f t="shared" si="0"/>
        <v/>
      </c>
      <c r="H11" s="129" t="str">
        <f t="shared" si="3"/>
        <v/>
      </c>
      <c r="I11" s="129" t="str">
        <f t="shared" si="4"/>
        <v/>
      </c>
      <c r="J11" s="129" t="str">
        <f t="shared" si="5"/>
        <v/>
      </c>
      <c r="K11" s="130"/>
      <c r="L11" s="130"/>
      <c r="M11" s="130"/>
      <c r="N11" s="130"/>
      <c r="O11" s="130"/>
      <c r="P11" s="130"/>
      <c r="Q11" s="130"/>
      <c r="R11" s="130"/>
      <c r="S11" s="130"/>
      <c r="T11" s="130"/>
      <c r="U11" s="130"/>
      <c r="V11" s="130"/>
      <c r="W11" s="130"/>
      <c r="X11" s="130"/>
      <c r="Y11" s="130"/>
      <c r="Z11" s="130"/>
      <c r="AA11" s="130"/>
      <c r="AB11" s="130"/>
      <c r="AC11" s="130"/>
      <c r="AD11" s="133"/>
      <c r="AE11" s="132"/>
      <c r="AF11" s="132"/>
      <c r="AG11" s="132"/>
      <c r="AH11" s="132"/>
      <c r="AI11" s="132"/>
      <c r="AJ11" s="132"/>
      <c r="AK11" s="132"/>
      <c r="AL11" s="132"/>
      <c r="AM11" s="132"/>
      <c r="AN11" s="132"/>
      <c r="AO11" s="132"/>
      <c r="AP11" s="132"/>
      <c r="AQ11" s="132"/>
      <c r="AR11" s="132"/>
      <c r="AS11" s="132"/>
      <c r="AT11" s="132"/>
      <c r="AU11" s="132"/>
      <c r="AV11" s="132"/>
      <c r="AW11" s="132"/>
      <c r="AX11" s="133"/>
      <c r="AY11" s="129" t="str">
        <f t="shared" si="1"/>
        <v/>
      </c>
      <c r="AZ11" s="129" t="str">
        <f t="shared" si="1"/>
        <v/>
      </c>
      <c r="BA11" s="129" t="str">
        <f t="shared" si="1"/>
        <v/>
      </c>
      <c r="BB11" s="129" t="str">
        <f t="shared" si="1"/>
        <v/>
      </c>
      <c r="BC11" s="129" t="str">
        <f t="shared" si="1"/>
        <v/>
      </c>
      <c r="BD11" s="129" t="str">
        <f t="shared" si="1"/>
        <v/>
      </c>
      <c r="BE11" s="129" t="str">
        <f t="shared" si="1"/>
        <v/>
      </c>
      <c r="BF11" s="129" t="str">
        <f t="shared" si="1"/>
        <v/>
      </c>
      <c r="BG11" s="129" t="str">
        <f t="shared" si="1"/>
        <v/>
      </c>
      <c r="BH11" s="129" t="str">
        <f t="shared" si="1"/>
        <v/>
      </c>
      <c r="BI11" s="129" t="str">
        <f t="shared" si="1"/>
        <v/>
      </c>
      <c r="BJ11" s="129" t="str">
        <f t="shared" si="1"/>
        <v/>
      </c>
      <c r="BK11" s="129" t="str">
        <f t="shared" si="1"/>
        <v/>
      </c>
      <c r="BL11" s="129" t="str">
        <f t="shared" si="1"/>
        <v/>
      </c>
      <c r="BM11" s="129" t="str">
        <f t="shared" si="1"/>
        <v/>
      </c>
      <c r="BN11" s="129" t="str">
        <f t="shared" si="1"/>
        <v/>
      </c>
      <c r="BO11" s="129" t="str">
        <f t="shared" si="2"/>
        <v/>
      </c>
      <c r="BP11" s="129" t="str">
        <f t="shared" si="2"/>
        <v/>
      </c>
      <c r="BQ11" s="129" t="str">
        <f t="shared" si="2"/>
        <v/>
      </c>
      <c r="BR11" s="134" t="str">
        <f t="shared" si="2"/>
        <v/>
      </c>
      <c r="BS11" s="129" t="str">
        <f t="shared" si="6"/>
        <v/>
      </c>
      <c r="BW11" s="70"/>
      <c r="BX11" s="70"/>
    </row>
    <row r="12" spans="1:76" s="75" customFormat="1" ht="15" customHeight="1">
      <c r="A12" s="126"/>
      <c r="C12" s="70"/>
      <c r="D12" s="127"/>
      <c r="E12" s="128"/>
      <c r="F12" s="128"/>
      <c r="G12" s="129" t="str">
        <f t="shared" si="0"/>
        <v/>
      </c>
      <c r="H12" s="129" t="str">
        <f t="shared" si="3"/>
        <v/>
      </c>
      <c r="I12" s="129" t="str">
        <f t="shared" si="4"/>
        <v/>
      </c>
      <c r="J12" s="129" t="str">
        <f t="shared" si="5"/>
        <v/>
      </c>
      <c r="K12" s="130"/>
      <c r="L12" s="130"/>
      <c r="M12" s="130"/>
      <c r="N12" s="130"/>
      <c r="O12" s="130"/>
      <c r="P12" s="130"/>
      <c r="Q12" s="130"/>
      <c r="R12" s="130"/>
      <c r="S12" s="130"/>
      <c r="T12" s="130"/>
      <c r="U12" s="130"/>
      <c r="V12" s="130"/>
      <c r="W12" s="130"/>
      <c r="X12" s="130"/>
      <c r="Y12" s="130"/>
      <c r="Z12" s="130"/>
      <c r="AA12" s="130"/>
      <c r="AB12" s="130"/>
      <c r="AC12" s="130"/>
      <c r="AD12" s="133"/>
      <c r="AE12" s="132"/>
      <c r="AF12" s="132"/>
      <c r="AG12" s="132"/>
      <c r="AH12" s="132"/>
      <c r="AI12" s="132"/>
      <c r="AJ12" s="132"/>
      <c r="AK12" s="132"/>
      <c r="AL12" s="132"/>
      <c r="AM12" s="132"/>
      <c r="AN12" s="132"/>
      <c r="AO12" s="132"/>
      <c r="AP12" s="132"/>
      <c r="AQ12" s="132"/>
      <c r="AR12" s="132"/>
      <c r="AS12" s="132"/>
      <c r="AT12" s="132"/>
      <c r="AU12" s="132"/>
      <c r="AV12" s="132"/>
      <c r="AW12" s="132"/>
      <c r="AX12" s="133"/>
      <c r="AY12" s="129" t="str">
        <f t="shared" si="1"/>
        <v/>
      </c>
      <c r="AZ12" s="129" t="str">
        <f t="shared" si="1"/>
        <v/>
      </c>
      <c r="BA12" s="129" t="str">
        <f t="shared" si="1"/>
        <v/>
      </c>
      <c r="BB12" s="129" t="str">
        <f t="shared" si="1"/>
        <v/>
      </c>
      <c r="BC12" s="129" t="str">
        <f t="shared" si="1"/>
        <v/>
      </c>
      <c r="BD12" s="129" t="str">
        <f t="shared" si="1"/>
        <v/>
      </c>
      <c r="BE12" s="129" t="str">
        <f t="shared" si="1"/>
        <v/>
      </c>
      <c r="BF12" s="129" t="str">
        <f t="shared" si="1"/>
        <v/>
      </c>
      <c r="BG12" s="129" t="str">
        <f t="shared" si="1"/>
        <v/>
      </c>
      <c r="BH12" s="129" t="str">
        <f t="shared" si="1"/>
        <v/>
      </c>
      <c r="BI12" s="129" t="str">
        <f t="shared" si="1"/>
        <v/>
      </c>
      <c r="BJ12" s="129" t="str">
        <f t="shared" si="1"/>
        <v/>
      </c>
      <c r="BK12" s="129" t="str">
        <f t="shared" si="1"/>
        <v/>
      </c>
      <c r="BL12" s="129" t="str">
        <f t="shared" si="1"/>
        <v/>
      </c>
      <c r="BM12" s="129" t="str">
        <f t="shared" si="1"/>
        <v/>
      </c>
      <c r="BN12" s="129" t="str">
        <f t="shared" si="1"/>
        <v/>
      </c>
      <c r="BO12" s="129" t="str">
        <f t="shared" si="2"/>
        <v/>
      </c>
      <c r="BP12" s="129" t="str">
        <f t="shared" si="2"/>
        <v/>
      </c>
      <c r="BQ12" s="129" t="str">
        <f t="shared" si="2"/>
        <v/>
      </c>
      <c r="BR12" s="134" t="str">
        <f t="shared" si="2"/>
        <v/>
      </c>
      <c r="BS12" s="129" t="str">
        <f t="shared" si="6"/>
        <v/>
      </c>
      <c r="BW12" s="70"/>
      <c r="BX12" s="70"/>
    </row>
    <row r="13" spans="1:76" s="75" customFormat="1" ht="15" customHeight="1">
      <c r="A13" s="126"/>
      <c r="C13" s="70"/>
      <c r="D13" s="127"/>
      <c r="E13" s="128"/>
      <c r="F13" s="128"/>
      <c r="G13" s="129" t="str">
        <f t="shared" si="0"/>
        <v/>
      </c>
      <c r="H13" s="129" t="str">
        <f t="shared" si="3"/>
        <v/>
      </c>
      <c r="I13" s="129" t="str">
        <f t="shared" si="4"/>
        <v/>
      </c>
      <c r="J13" s="129" t="str">
        <f t="shared" si="5"/>
        <v/>
      </c>
      <c r="K13" s="130"/>
      <c r="L13" s="130"/>
      <c r="M13" s="130"/>
      <c r="N13" s="130"/>
      <c r="O13" s="130"/>
      <c r="P13" s="130"/>
      <c r="Q13" s="130"/>
      <c r="R13" s="130"/>
      <c r="S13" s="130"/>
      <c r="T13" s="130"/>
      <c r="U13" s="130"/>
      <c r="V13" s="130"/>
      <c r="W13" s="130"/>
      <c r="X13" s="130"/>
      <c r="Y13" s="130"/>
      <c r="Z13" s="130"/>
      <c r="AA13" s="130"/>
      <c r="AB13" s="130"/>
      <c r="AC13" s="130"/>
      <c r="AD13" s="133"/>
      <c r="AE13" s="132"/>
      <c r="AF13" s="132"/>
      <c r="AG13" s="132"/>
      <c r="AH13" s="132"/>
      <c r="AI13" s="132"/>
      <c r="AJ13" s="132"/>
      <c r="AK13" s="132"/>
      <c r="AL13" s="132"/>
      <c r="AM13" s="132"/>
      <c r="AN13" s="132"/>
      <c r="AO13" s="132"/>
      <c r="AP13" s="132"/>
      <c r="AQ13" s="132"/>
      <c r="AR13" s="132"/>
      <c r="AS13" s="132"/>
      <c r="AT13" s="132"/>
      <c r="AU13" s="132"/>
      <c r="AV13" s="132"/>
      <c r="AW13" s="132"/>
      <c r="AX13" s="133"/>
      <c r="AY13" s="129" t="str">
        <f t="shared" si="1"/>
        <v/>
      </c>
      <c r="AZ13" s="129" t="str">
        <f t="shared" si="1"/>
        <v/>
      </c>
      <c r="BA13" s="129" t="str">
        <f t="shared" si="1"/>
        <v/>
      </c>
      <c r="BB13" s="129" t="str">
        <f t="shared" si="1"/>
        <v/>
      </c>
      <c r="BC13" s="129" t="str">
        <f t="shared" si="1"/>
        <v/>
      </c>
      <c r="BD13" s="129" t="str">
        <f t="shared" si="1"/>
        <v/>
      </c>
      <c r="BE13" s="129" t="str">
        <f t="shared" si="1"/>
        <v/>
      </c>
      <c r="BF13" s="129" t="str">
        <f t="shared" si="1"/>
        <v/>
      </c>
      <c r="BG13" s="129" t="str">
        <f t="shared" si="1"/>
        <v/>
      </c>
      <c r="BH13" s="129" t="str">
        <f t="shared" si="1"/>
        <v/>
      </c>
      <c r="BI13" s="129" t="str">
        <f t="shared" si="1"/>
        <v/>
      </c>
      <c r="BJ13" s="129" t="str">
        <f t="shared" si="1"/>
        <v/>
      </c>
      <c r="BK13" s="129" t="str">
        <f t="shared" si="1"/>
        <v/>
      </c>
      <c r="BL13" s="129" t="str">
        <f t="shared" si="1"/>
        <v/>
      </c>
      <c r="BM13" s="129" t="str">
        <f t="shared" si="1"/>
        <v/>
      </c>
      <c r="BN13" s="129" t="str">
        <f t="shared" si="1"/>
        <v/>
      </c>
      <c r="BO13" s="129" t="str">
        <f t="shared" si="2"/>
        <v/>
      </c>
      <c r="BP13" s="129" t="str">
        <f t="shared" si="2"/>
        <v/>
      </c>
      <c r="BQ13" s="129" t="str">
        <f t="shared" si="2"/>
        <v/>
      </c>
      <c r="BR13" s="134" t="str">
        <f t="shared" si="2"/>
        <v/>
      </c>
      <c r="BS13" s="129" t="str">
        <f t="shared" si="6"/>
        <v/>
      </c>
      <c r="BW13" s="70"/>
      <c r="BX13" s="70"/>
    </row>
    <row r="14" spans="1:76" s="75" customFormat="1" ht="15" customHeight="1">
      <c r="A14" s="126"/>
      <c r="C14" s="70"/>
      <c r="D14" s="127"/>
      <c r="E14" s="128"/>
      <c r="F14" s="128"/>
      <c r="G14" s="129" t="str">
        <f t="shared" si="0"/>
        <v/>
      </c>
      <c r="H14" s="129" t="str">
        <f t="shared" si="3"/>
        <v/>
      </c>
      <c r="I14" s="129" t="str">
        <f t="shared" si="4"/>
        <v/>
      </c>
      <c r="J14" s="129" t="str">
        <f t="shared" si="5"/>
        <v/>
      </c>
      <c r="K14" s="130"/>
      <c r="L14" s="130"/>
      <c r="M14" s="130"/>
      <c r="N14" s="130"/>
      <c r="O14" s="130"/>
      <c r="P14" s="130"/>
      <c r="Q14" s="130"/>
      <c r="R14" s="130"/>
      <c r="S14" s="130"/>
      <c r="T14" s="130"/>
      <c r="U14" s="130"/>
      <c r="V14" s="130"/>
      <c r="W14" s="130"/>
      <c r="X14" s="130"/>
      <c r="Y14" s="130"/>
      <c r="Z14" s="130"/>
      <c r="AA14" s="130"/>
      <c r="AB14" s="130"/>
      <c r="AC14" s="130"/>
      <c r="AD14" s="133"/>
      <c r="AE14" s="132"/>
      <c r="AF14" s="132"/>
      <c r="AG14" s="132"/>
      <c r="AH14" s="132"/>
      <c r="AI14" s="132"/>
      <c r="AJ14" s="132"/>
      <c r="AK14" s="132"/>
      <c r="AL14" s="132"/>
      <c r="AM14" s="132"/>
      <c r="AN14" s="132"/>
      <c r="AO14" s="132"/>
      <c r="AP14" s="132"/>
      <c r="AQ14" s="132"/>
      <c r="AR14" s="132"/>
      <c r="AS14" s="132"/>
      <c r="AT14" s="132"/>
      <c r="AU14" s="132"/>
      <c r="AV14" s="132"/>
      <c r="AW14" s="132"/>
      <c r="AX14" s="133"/>
      <c r="AY14" s="129" t="str">
        <f t="shared" si="1"/>
        <v/>
      </c>
      <c r="AZ14" s="129" t="str">
        <f t="shared" si="1"/>
        <v/>
      </c>
      <c r="BA14" s="129" t="str">
        <f t="shared" si="1"/>
        <v/>
      </c>
      <c r="BB14" s="129" t="str">
        <f t="shared" si="1"/>
        <v/>
      </c>
      <c r="BC14" s="129" t="str">
        <f t="shared" si="1"/>
        <v/>
      </c>
      <c r="BD14" s="129" t="str">
        <f t="shared" si="1"/>
        <v/>
      </c>
      <c r="BE14" s="129" t="str">
        <f t="shared" si="1"/>
        <v/>
      </c>
      <c r="BF14" s="129" t="str">
        <f t="shared" si="1"/>
        <v/>
      </c>
      <c r="BG14" s="129" t="str">
        <f t="shared" si="1"/>
        <v/>
      </c>
      <c r="BH14" s="129" t="str">
        <f t="shared" si="1"/>
        <v/>
      </c>
      <c r="BI14" s="129" t="str">
        <f t="shared" si="1"/>
        <v/>
      </c>
      <c r="BJ14" s="129" t="str">
        <f t="shared" si="1"/>
        <v/>
      </c>
      <c r="BK14" s="129" t="str">
        <f t="shared" si="1"/>
        <v/>
      </c>
      <c r="BL14" s="129" t="str">
        <f t="shared" si="1"/>
        <v/>
      </c>
      <c r="BM14" s="129" t="str">
        <f t="shared" si="1"/>
        <v/>
      </c>
      <c r="BN14" s="129" t="str">
        <f t="shared" si="1"/>
        <v/>
      </c>
      <c r="BO14" s="129" t="str">
        <f t="shared" si="2"/>
        <v/>
      </c>
      <c r="BP14" s="129" t="str">
        <f t="shared" si="2"/>
        <v/>
      </c>
      <c r="BQ14" s="129" t="str">
        <f t="shared" si="2"/>
        <v/>
      </c>
      <c r="BR14" s="134" t="str">
        <f t="shared" si="2"/>
        <v/>
      </c>
      <c r="BS14" s="129" t="str">
        <f t="shared" si="6"/>
        <v/>
      </c>
      <c r="BW14" s="70"/>
      <c r="BX14" s="70"/>
    </row>
    <row r="15" spans="1:76" s="75" customFormat="1" ht="15" customHeight="1">
      <c r="A15" s="126"/>
      <c r="C15" s="70"/>
      <c r="D15" s="127"/>
      <c r="E15" s="128"/>
      <c r="F15" s="128"/>
      <c r="G15" s="129" t="str">
        <f t="shared" si="0"/>
        <v/>
      </c>
      <c r="H15" s="129" t="str">
        <f t="shared" si="3"/>
        <v/>
      </c>
      <c r="I15" s="129" t="str">
        <f t="shared" si="4"/>
        <v/>
      </c>
      <c r="J15" s="129" t="str">
        <f t="shared" si="5"/>
        <v/>
      </c>
      <c r="K15" s="130"/>
      <c r="L15" s="130"/>
      <c r="M15" s="130"/>
      <c r="N15" s="130"/>
      <c r="O15" s="130"/>
      <c r="P15" s="130"/>
      <c r="Q15" s="130"/>
      <c r="R15" s="130"/>
      <c r="S15" s="130"/>
      <c r="T15" s="130"/>
      <c r="U15" s="130"/>
      <c r="V15" s="130"/>
      <c r="W15" s="130"/>
      <c r="X15" s="130"/>
      <c r="Y15" s="130"/>
      <c r="Z15" s="130"/>
      <c r="AA15" s="130"/>
      <c r="AB15" s="130"/>
      <c r="AC15" s="130"/>
      <c r="AD15" s="133"/>
      <c r="AE15" s="132"/>
      <c r="AF15" s="132"/>
      <c r="AG15" s="132"/>
      <c r="AH15" s="132"/>
      <c r="AI15" s="132"/>
      <c r="AJ15" s="132"/>
      <c r="AK15" s="132"/>
      <c r="AL15" s="132"/>
      <c r="AM15" s="132"/>
      <c r="AN15" s="132"/>
      <c r="AO15" s="132"/>
      <c r="AP15" s="132"/>
      <c r="AQ15" s="132"/>
      <c r="AR15" s="132"/>
      <c r="AS15" s="132"/>
      <c r="AT15" s="132"/>
      <c r="AU15" s="132"/>
      <c r="AV15" s="132"/>
      <c r="AW15" s="132"/>
      <c r="AX15" s="133"/>
      <c r="AY15" s="129" t="str">
        <f t="shared" si="1"/>
        <v/>
      </c>
      <c r="AZ15" s="129" t="str">
        <f t="shared" si="1"/>
        <v/>
      </c>
      <c r="BA15" s="129" t="str">
        <f t="shared" si="1"/>
        <v/>
      </c>
      <c r="BB15" s="129" t="str">
        <f t="shared" si="1"/>
        <v/>
      </c>
      <c r="BC15" s="129" t="str">
        <f t="shared" si="1"/>
        <v/>
      </c>
      <c r="BD15" s="129" t="str">
        <f t="shared" si="1"/>
        <v/>
      </c>
      <c r="BE15" s="129" t="str">
        <f t="shared" si="1"/>
        <v/>
      </c>
      <c r="BF15" s="129" t="str">
        <f t="shared" si="1"/>
        <v/>
      </c>
      <c r="BG15" s="129" t="str">
        <f t="shared" si="1"/>
        <v/>
      </c>
      <c r="BH15" s="129" t="str">
        <f t="shared" si="1"/>
        <v/>
      </c>
      <c r="BI15" s="129" t="str">
        <f t="shared" si="1"/>
        <v/>
      </c>
      <c r="BJ15" s="129" t="str">
        <f t="shared" si="1"/>
        <v/>
      </c>
      <c r="BK15" s="129" t="str">
        <f t="shared" si="1"/>
        <v/>
      </c>
      <c r="BL15" s="129" t="str">
        <f t="shared" si="1"/>
        <v/>
      </c>
      <c r="BM15" s="129" t="str">
        <f t="shared" si="1"/>
        <v/>
      </c>
      <c r="BN15" s="129" t="str">
        <f t="shared" si="1"/>
        <v/>
      </c>
      <c r="BO15" s="129" t="str">
        <f t="shared" si="2"/>
        <v/>
      </c>
      <c r="BP15" s="129" t="str">
        <f t="shared" si="2"/>
        <v/>
      </c>
      <c r="BQ15" s="129" t="str">
        <f t="shared" si="2"/>
        <v/>
      </c>
      <c r="BR15" s="134" t="str">
        <f t="shared" si="2"/>
        <v/>
      </c>
      <c r="BS15" s="129" t="str">
        <f t="shared" si="6"/>
        <v/>
      </c>
      <c r="BW15" s="70"/>
      <c r="BX15" s="70"/>
    </row>
    <row r="16" spans="1:76" s="75" customFormat="1" ht="15" customHeight="1">
      <c r="A16" s="126"/>
      <c r="C16" s="70"/>
      <c r="D16" s="127"/>
      <c r="E16" s="128"/>
      <c r="F16" s="128"/>
      <c r="G16" s="129" t="str">
        <f t="shared" si="0"/>
        <v/>
      </c>
      <c r="H16" s="129" t="str">
        <f t="shared" si="3"/>
        <v/>
      </c>
      <c r="I16" s="129" t="str">
        <f t="shared" si="4"/>
        <v/>
      </c>
      <c r="J16" s="129" t="str">
        <f t="shared" si="5"/>
        <v/>
      </c>
      <c r="K16" s="130"/>
      <c r="L16" s="130"/>
      <c r="M16" s="130"/>
      <c r="N16" s="130"/>
      <c r="O16" s="130"/>
      <c r="P16" s="130"/>
      <c r="Q16" s="130"/>
      <c r="R16" s="130"/>
      <c r="S16" s="130"/>
      <c r="T16" s="130"/>
      <c r="U16" s="130"/>
      <c r="V16" s="130"/>
      <c r="W16" s="130"/>
      <c r="X16" s="130"/>
      <c r="Y16" s="130"/>
      <c r="Z16" s="130"/>
      <c r="AA16" s="130"/>
      <c r="AB16" s="130"/>
      <c r="AC16" s="130"/>
      <c r="AD16" s="133"/>
      <c r="AE16" s="132"/>
      <c r="AF16" s="132"/>
      <c r="AG16" s="132"/>
      <c r="AH16" s="132"/>
      <c r="AI16" s="132"/>
      <c r="AJ16" s="132"/>
      <c r="AK16" s="132"/>
      <c r="AL16" s="132"/>
      <c r="AM16" s="132"/>
      <c r="AN16" s="132"/>
      <c r="AO16" s="132"/>
      <c r="AP16" s="132"/>
      <c r="AQ16" s="132"/>
      <c r="AR16" s="132"/>
      <c r="AS16" s="132"/>
      <c r="AT16" s="132"/>
      <c r="AU16" s="132"/>
      <c r="AV16" s="132"/>
      <c r="AW16" s="132"/>
      <c r="AX16" s="133"/>
      <c r="AY16" s="129" t="str">
        <f t="shared" si="1"/>
        <v/>
      </c>
      <c r="AZ16" s="129" t="str">
        <f t="shared" si="1"/>
        <v/>
      </c>
      <c r="BA16" s="129" t="str">
        <f t="shared" si="1"/>
        <v/>
      </c>
      <c r="BB16" s="129" t="str">
        <f t="shared" si="1"/>
        <v/>
      </c>
      <c r="BC16" s="129" t="str">
        <f t="shared" si="1"/>
        <v/>
      </c>
      <c r="BD16" s="129" t="str">
        <f t="shared" si="1"/>
        <v/>
      </c>
      <c r="BE16" s="129" t="str">
        <f t="shared" si="1"/>
        <v/>
      </c>
      <c r="BF16" s="129" t="str">
        <f t="shared" si="1"/>
        <v/>
      </c>
      <c r="BG16" s="129" t="str">
        <f t="shared" si="1"/>
        <v/>
      </c>
      <c r="BH16" s="129" t="str">
        <f t="shared" si="1"/>
        <v/>
      </c>
      <c r="BI16" s="129" t="str">
        <f t="shared" si="1"/>
        <v/>
      </c>
      <c r="BJ16" s="129" t="str">
        <f t="shared" si="1"/>
        <v/>
      </c>
      <c r="BK16" s="129" t="str">
        <f t="shared" si="1"/>
        <v/>
      </c>
      <c r="BL16" s="129" t="str">
        <f t="shared" si="1"/>
        <v/>
      </c>
      <c r="BM16" s="129" t="str">
        <f t="shared" si="1"/>
        <v/>
      </c>
      <c r="BN16" s="129" t="str">
        <f t="shared" si="1"/>
        <v/>
      </c>
      <c r="BO16" s="129" t="str">
        <f t="shared" si="2"/>
        <v/>
      </c>
      <c r="BP16" s="129" t="str">
        <f t="shared" si="2"/>
        <v/>
      </c>
      <c r="BQ16" s="129" t="str">
        <f t="shared" si="2"/>
        <v/>
      </c>
      <c r="BR16" s="134" t="str">
        <f t="shared" si="2"/>
        <v/>
      </c>
      <c r="BS16" s="129" t="str">
        <f t="shared" si="6"/>
        <v/>
      </c>
      <c r="BW16" s="70"/>
      <c r="BX16" s="70"/>
    </row>
    <row r="17" spans="1:76" s="75" customFormat="1" ht="15" customHeight="1">
      <c r="A17" s="126"/>
      <c r="C17" s="70"/>
      <c r="D17" s="127"/>
      <c r="E17" s="128"/>
      <c r="F17" s="128"/>
      <c r="G17" s="129" t="str">
        <f t="shared" si="0"/>
        <v/>
      </c>
      <c r="H17" s="129" t="str">
        <f t="shared" si="3"/>
        <v/>
      </c>
      <c r="I17" s="129" t="str">
        <f t="shared" si="4"/>
        <v/>
      </c>
      <c r="J17" s="129" t="str">
        <f t="shared" si="5"/>
        <v/>
      </c>
      <c r="K17" s="130"/>
      <c r="L17" s="130"/>
      <c r="M17" s="130"/>
      <c r="N17" s="130"/>
      <c r="O17" s="130"/>
      <c r="P17" s="130"/>
      <c r="Q17" s="130"/>
      <c r="R17" s="130"/>
      <c r="S17" s="130"/>
      <c r="T17" s="130"/>
      <c r="U17" s="130"/>
      <c r="V17" s="130"/>
      <c r="W17" s="130"/>
      <c r="X17" s="130"/>
      <c r="Y17" s="130"/>
      <c r="Z17" s="130"/>
      <c r="AA17" s="130"/>
      <c r="AB17" s="130"/>
      <c r="AC17" s="130"/>
      <c r="AD17" s="133"/>
      <c r="AE17" s="132"/>
      <c r="AF17" s="132"/>
      <c r="AG17" s="132"/>
      <c r="AH17" s="132"/>
      <c r="AI17" s="132"/>
      <c r="AJ17" s="132"/>
      <c r="AK17" s="132"/>
      <c r="AL17" s="132"/>
      <c r="AM17" s="132"/>
      <c r="AN17" s="132"/>
      <c r="AO17" s="132"/>
      <c r="AP17" s="132"/>
      <c r="AQ17" s="132"/>
      <c r="AR17" s="132"/>
      <c r="AS17" s="132"/>
      <c r="AT17" s="132"/>
      <c r="AU17" s="132"/>
      <c r="AV17" s="132"/>
      <c r="AW17" s="132"/>
      <c r="AX17" s="133"/>
      <c r="AY17" s="129" t="str">
        <f t="shared" si="1"/>
        <v/>
      </c>
      <c r="AZ17" s="129" t="str">
        <f t="shared" si="1"/>
        <v/>
      </c>
      <c r="BA17" s="129" t="str">
        <f t="shared" si="1"/>
        <v/>
      </c>
      <c r="BB17" s="129" t="str">
        <f t="shared" si="1"/>
        <v/>
      </c>
      <c r="BC17" s="129" t="str">
        <f t="shared" si="1"/>
        <v/>
      </c>
      <c r="BD17" s="129" t="str">
        <f t="shared" si="1"/>
        <v/>
      </c>
      <c r="BE17" s="129" t="str">
        <f t="shared" si="1"/>
        <v/>
      </c>
      <c r="BF17" s="129" t="str">
        <f t="shared" si="1"/>
        <v/>
      </c>
      <c r="BG17" s="129" t="str">
        <f t="shared" si="1"/>
        <v/>
      </c>
      <c r="BH17" s="129" t="str">
        <f t="shared" si="1"/>
        <v/>
      </c>
      <c r="BI17" s="129" t="str">
        <f t="shared" si="1"/>
        <v/>
      </c>
      <c r="BJ17" s="129" t="str">
        <f t="shared" si="1"/>
        <v/>
      </c>
      <c r="BK17" s="129" t="str">
        <f t="shared" si="1"/>
        <v/>
      </c>
      <c r="BL17" s="129" t="str">
        <f t="shared" si="1"/>
        <v/>
      </c>
      <c r="BM17" s="129" t="str">
        <f t="shared" si="1"/>
        <v/>
      </c>
      <c r="BN17" s="129" t="str">
        <f t="shared" si="1"/>
        <v/>
      </c>
      <c r="BO17" s="129" t="str">
        <f t="shared" si="2"/>
        <v/>
      </c>
      <c r="BP17" s="129" t="str">
        <f t="shared" si="2"/>
        <v/>
      </c>
      <c r="BQ17" s="129" t="str">
        <f t="shared" si="2"/>
        <v/>
      </c>
      <c r="BR17" s="134" t="str">
        <f t="shared" si="2"/>
        <v/>
      </c>
      <c r="BS17" s="129" t="str">
        <f t="shared" si="6"/>
        <v/>
      </c>
      <c r="BW17" s="70"/>
      <c r="BX17" s="70"/>
    </row>
    <row r="18" spans="1:76" s="75" customFormat="1" ht="15" customHeight="1">
      <c r="A18" s="126"/>
      <c r="C18" s="70"/>
      <c r="D18" s="127"/>
      <c r="E18" s="128"/>
      <c r="F18" s="128"/>
      <c r="G18" s="129" t="str">
        <f t="shared" si="0"/>
        <v/>
      </c>
      <c r="H18" s="129" t="str">
        <f t="shared" si="3"/>
        <v/>
      </c>
      <c r="I18" s="129" t="str">
        <f t="shared" si="4"/>
        <v/>
      </c>
      <c r="J18" s="129" t="str">
        <f t="shared" si="5"/>
        <v/>
      </c>
      <c r="K18" s="130"/>
      <c r="L18" s="130"/>
      <c r="M18" s="130"/>
      <c r="N18" s="130"/>
      <c r="O18" s="130"/>
      <c r="P18" s="130"/>
      <c r="Q18" s="130"/>
      <c r="R18" s="130"/>
      <c r="S18" s="130"/>
      <c r="T18" s="130"/>
      <c r="U18" s="130"/>
      <c r="V18" s="130"/>
      <c r="W18" s="130"/>
      <c r="X18" s="130"/>
      <c r="Y18" s="130"/>
      <c r="Z18" s="130"/>
      <c r="AA18" s="130"/>
      <c r="AB18" s="130"/>
      <c r="AC18" s="130"/>
      <c r="AD18" s="133"/>
      <c r="AE18" s="132"/>
      <c r="AF18" s="132"/>
      <c r="AG18" s="132"/>
      <c r="AH18" s="132"/>
      <c r="AI18" s="132"/>
      <c r="AJ18" s="132"/>
      <c r="AK18" s="132"/>
      <c r="AL18" s="132"/>
      <c r="AM18" s="132"/>
      <c r="AN18" s="132"/>
      <c r="AO18" s="132"/>
      <c r="AP18" s="132"/>
      <c r="AQ18" s="132"/>
      <c r="AR18" s="132"/>
      <c r="AS18" s="132"/>
      <c r="AT18" s="132"/>
      <c r="AU18" s="132"/>
      <c r="AV18" s="132"/>
      <c r="AW18" s="132"/>
      <c r="AX18" s="133"/>
      <c r="AY18" s="129" t="str">
        <f t="shared" si="1"/>
        <v/>
      </c>
      <c r="AZ18" s="129" t="str">
        <f t="shared" si="1"/>
        <v/>
      </c>
      <c r="BA18" s="129" t="str">
        <f t="shared" si="1"/>
        <v/>
      </c>
      <c r="BB18" s="129" t="str">
        <f t="shared" si="1"/>
        <v/>
      </c>
      <c r="BC18" s="129" t="str">
        <f t="shared" si="1"/>
        <v/>
      </c>
      <c r="BD18" s="129" t="str">
        <f t="shared" si="1"/>
        <v/>
      </c>
      <c r="BE18" s="129" t="str">
        <f t="shared" si="1"/>
        <v/>
      </c>
      <c r="BF18" s="129" t="str">
        <f t="shared" si="1"/>
        <v/>
      </c>
      <c r="BG18" s="129" t="str">
        <f t="shared" si="1"/>
        <v/>
      </c>
      <c r="BH18" s="129" t="str">
        <f t="shared" si="1"/>
        <v/>
      </c>
      <c r="BI18" s="129" t="str">
        <f t="shared" si="1"/>
        <v/>
      </c>
      <c r="BJ18" s="129" t="str">
        <f t="shared" si="1"/>
        <v/>
      </c>
      <c r="BK18" s="129" t="str">
        <f t="shared" si="1"/>
        <v/>
      </c>
      <c r="BL18" s="129" t="str">
        <f t="shared" si="1"/>
        <v/>
      </c>
      <c r="BM18" s="129" t="str">
        <f t="shared" si="1"/>
        <v/>
      </c>
      <c r="BN18" s="129" t="str">
        <f t="shared" si="1"/>
        <v/>
      </c>
      <c r="BO18" s="129" t="str">
        <f t="shared" si="2"/>
        <v/>
      </c>
      <c r="BP18" s="129" t="str">
        <f t="shared" si="2"/>
        <v/>
      </c>
      <c r="BQ18" s="129" t="str">
        <f t="shared" si="2"/>
        <v/>
      </c>
      <c r="BR18" s="134" t="str">
        <f t="shared" si="2"/>
        <v/>
      </c>
      <c r="BS18" s="129" t="str">
        <f t="shared" si="6"/>
        <v/>
      </c>
    </row>
    <row r="19" spans="1:76" s="75" customFormat="1" ht="15" customHeight="1">
      <c r="A19" s="126"/>
      <c r="C19" s="70"/>
      <c r="D19" s="127"/>
      <c r="E19" s="128"/>
      <c r="F19" s="128"/>
      <c r="G19" s="129" t="str">
        <f t="shared" si="0"/>
        <v/>
      </c>
      <c r="H19" s="129" t="str">
        <f t="shared" si="3"/>
        <v/>
      </c>
      <c r="I19" s="129" t="str">
        <f t="shared" si="4"/>
        <v/>
      </c>
      <c r="J19" s="129" t="str">
        <f t="shared" si="5"/>
        <v/>
      </c>
      <c r="K19" s="130"/>
      <c r="L19" s="130"/>
      <c r="M19" s="130"/>
      <c r="N19" s="130"/>
      <c r="O19" s="130"/>
      <c r="P19" s="130"/>
      <c r="Q19" s="130"/>
      <c r="R19" s="130"/>
      <c r="S19" s="130"/>
      <c r="T19" s="130"/>
      <c r="U19" s="130"/>
      <c r="V19" s="130"/>
      <c r="W19" s="130"/>
      <c r="X19" s="130"/>
      <c r="Y19" s="130"/>
      <c r="Z19" s="130"/>
      <c r="AA19" s="130"/>
      <c r="AB19" s="130"/>
      <c r="AC19" s="130"/>
      <c r="AD19" s="131"/>
      <c r="AE19" s="132"/>
      <c r="AF19" s="132"/>
      <c r="AG19" s="132"/>
      <c r="AH19" s="132"/>
      <c r="AI19" s="132"/>
      <c r="AJ19" s="132"/>
      <c r="AK19" s="132"/>
      <c r="AL19" s="132"/>
      <c r="AM19" s="132"/>
      <c r="AN19" s="132"/>
      <c r="AO19" s="132"/>
      <c r="AP19" s="132"/>
      <c r="AQ19" s="132"/>
      <c r="AR19" s="132"/>
      <c r="AS19" s="132"/>
      <c r="AT19" s="132"/>
      <c r="AU19" s="132"/>
      <c r="AV19" s="132"/>
      <c r="AW19" s="132"/>
      <c r="AX19" s="133"/>
      <c r="AY19" s="129" t="str">
        <f t="shared" si="1"/>
        <v/>
      </c>
      <c r="AZ19" s="129" t="str">
        <f t="shared" si="1"/>
        <v/>
      </c>
      <c r="BA19" s="129" t="str">
        <f t="shared" si="1"/>
        <v/>
      </c>
      <c r="BB19" s="129" t="str">
        <f t="shared" si="1"/>
        <v/>
      </c>
      <c r="BC19" s="129" t="str">
        <f t="shared" si="1"/>
        <v/>
      </c>
      <c r="BD19" s="129" t="str">
        <f t="shared" si="1"/>
        <v/>
      </c>
      <c r="BE19" s="129" t="str">
        <f t="shared" si="1"/>
        <v/>
      </c>
      <c r="BF19" s="129" t="str">
        <f t="shared" si="1"/>
        <v/>
      </c>
      <c r="BG19" s="129" t="str">
        <f t="shared" si="1"/>
        <v/>
      </c>
      <c r="BH19" s="129" t="str">
        <f t="shared" si="1"/>
        <v/>
      </c>
      <c r="BI19" s="129" t="str">
        <f t="shared" si="1"/>
        <v/>
      </c>
      <c r="BJ19" s="129" t="str">
        <f t="shared" si="1"/>
        <v/>
      </c>
      <c r="BK19" s="129" t="str">
        <f t="shared" si="1"/>
        <v/>
      </c>
      <c r="BL19" s="129" t="str">
        <f t="shared" si="1"/>
        <v/>
      </c>
      <c r="BM19" s="129" t="str">
        <f t="shared" si="1"/>
        <v/>
      </c>
      <c r="BN19" s="129" t="str">
        <f t="shared" ref="BN19:BN36" si="7">IF(AND(Z19="",AT19=""),"",(IF(Z19=AT19,1,0)))</f>
        <v/>
      </c>
      <c r="BO19" s="129" t="str">
        <f t="shared" si="2"/>
        <v/>
      </c>
      <c r="BP19" s="129" t="str">
        <f t="shared" si="2"/>
        <v/>
      </c>
      <c r="BQ19" s="129" t="str">
        <f t="shared" si="2"/>
        <v/>
      </c>
      <c r="BR19" s="134" t="str">
        <f t="shared" si="2"/>
        <v/>
      </c>
      <c r="BS19" s="129" t="str">
        <f t="shared" si="6"/>
        <v/>
      </c>
    </row>
    <row r="20" spans="1:76" s="75" customFormat="1" ht="15" customHeight="1">
      <c r="A20" s="126"/>
      <c r="C20" s="70"/>
      <c r="D20" s="127"/>
      <c r="E20" s="128"/>
      <c r="F20" s="128"/>
      <c r="G20" s="129" t="str">
        <f t="shared" si="0"/>
        <v/>
      </c>
      <c r="H20" s="129" t="str">
        <f t="shared" si="3"/>
        <v/>
      </c>
      <c r="I20" s="129" t="str">
        <f t="shared" si="4"/>
        <v/>
      </c>
      <c r="J20" s="129" t="str">
        <f t="shared" si="5"/>
        <v/>
      </c>
      <c r="K20" s="130"/>
      <c r="L20" s="130"/>
      <c r="M20" s="130"/>
      <c r="N20" s="130"/>
      <c r="O20" s="130"/>
      <c r="P20" s="130"/>
      <c r="Q20" s="130"/>
      <c r="R20" s="130"/>
      <c r="S20" s="130"/>
      <c r="T20" s="130"/>
      <c r="U20" s="130"/>
      <c r="V20" s="130"/>
      <c r="W20" s="130"/>
      <c r="X20" s="130"/>
      <c r="Y20" s="130"/>
      <c r="Z20" s="130"/>
      <c r="AA20" s="130"/>
      <c r="AB20" s="130"/>
      <c r="AC20" s="130"/>
      <c r="AD20" s="133"/>
      <c r="AE20" s="132"/>
      <c r="AF20" s="132"/>
      <c r="AG20" s="132"/>
      <c r="AH20" s="132"/>
      <c r="AI20" s="132"/>
      <c r="AJ20" s="132"/>
      <c r="AK20" s="132"/>
      <c r="AL20" s="132"/>
      <c r="AM20" s="132"/>
      <c r="AN20" s="132"/>
      <c r="AO20" s="132"/>
      <c r="AP20" s="132"/>
      <c r="AQ20" s="132"/>
      <c r="AR20" s="132"/>
      <c r="AS20" s="132"/>
      <c r="AT20" s="132"/>
      <c r="AU20" s="132"/>
      <c r="AV20" s="132"/>
      <c r="AW20" s="132"/>
      <c r="AX20" s="133"/>
      <c r="AY20" s="129" t="str">
        <f t="shared" ref="AY20:BM36" si="8">IF(AND(K20="",AE20=""),"",(IF(K20=AE20,1,0)))</f>
        <v/>
      </c>
      <c r="AZ20" s="129" t="str">
        <f t="shared" si="8"/>
        <v/>
      </c>
      <c r="BA20" s="129" t="str">
        <f t="shared" si="8"/>
        <v/>
      </c>
      <c r="BB20" s="129" t="str">
        <f t="shared" si="8"/>
        <v/>
      </c>
      <c r="BC20" s="129" t="str">
        <f t="shared" si="8"/>
        <v/>
      </c>
      <c r="BD20" s="129" t="str">
        <f t="shared" si="8"/>
        <v/>
      </c>
      <c r="BE20" s="129" t="str">
        <f t="shared" si="8"/>
        <v/>
      </c>
      <c r="BF20" s="129" t="str">
        <f t="shared" si="8"/>
        <v/>
      </c>
      <c r="BG20" s="129" t="str">
        <f t="shared" si="8"/>
        <v/>
      </c>
      <c r="BH20" s="129" t="str">
        <f t="shared" si="8"/>
        <v/>
      </c>
      <c r="BI20" s="129" t="str">
        <f t="shared" si="8"/>
        <v/>
      </c>
      <c r="BJ20" s="129" t="str">
        <f t="shared" si="8"/>
        <v/>
      </c>
      <c r="BK20" s="129" t="str">
        <f t="shared" si="8"/>
        <v/>
      </c>
      <c r="BL20" s="129" t="str">
        <f t="shared" si="8"/>
        <v/>
      </c>
      <c r="BM20" s="129" t="str">
        <f t="shared" si="8"/>
        <v/>
      </c>
      <c r="BN20" s="129" t="str">
        <f t="shared" si="7"/>
        <v/>
      </c>
      <c r="BO20" s="129" t="str">
        <f t="shared" si="2"/>
        <v/>
      </c>
      <c r="BP20" s="129" t="str">
        <f t="shared" si="2"/>
        <v/>
      </c>
      <c r="BQ20" s="129" t="str">
        <f t="shared" si="2"/>
        <v/>
      </c>
      <c r="BR20" s="134" t="str">
        <f t="shared" si="2"/>
        <v/>
      </c>
      <c r="BS20" s="129" t="str">
        <f t="shared" si="6"/>
        <v/>
      </c>
    </row>
    <row r="21" spans="1:76" s="75" customFormat="1" ht="15" customHeight="1">
      <c r="A21" s="126"/>
      <c r="C21" s="70"/>
      <c r="D21" s="127"/>
      <c r="E21" s="128"/>
      <c r="F21" s="128"/>
      <c r="G21" s="129" t="str">
        <f t="shared" si="0"/>
        <v/>
      </c>
      <c r="H21" s="129" t="str">
        <f t="shared" si="3"/>
        <v/>
      </c>
      <c r="I21" s="129" t="str">
        <f t="shared" si="4"/>
        <v/>
      </c>
      <c r="J21" s="129" t="str">
        <f t="shared" si="5"/>
        <v/>
      </c>
      <c r="K21" s="130"/>
      <c r="L21" s="130"/>
      <c r="M21" s="130"/>
      <c r="N21" s="130"/>
      <c r="O21" s="130"/>
      <c r="P21" s="130"/>
      <c r="Q21" s="130"/>
      <c r="R21" s="130"/>
      <c r="S21" s="130"/>
      <c r="T21" s="130"/>
      <c r="U21" s="130"/>
      <c r="V21" s="130"/>
      <c r="W21" s="130"/>
      <c r="X21" s="130"/>
      <c r="Y21" s="130"/>
      <c r="Z21" s="130"/>
      <c r="AA21" s="130"/>
      <c r="AB21" s="130"/>
      <c r="AC21" s="130"/>
      <c r="AD21" s="133"/>
      <c r="AE21" s="132"/>
      <c r="AF21" s="132"/>
      <c r="AG21" s="132"/>
      <c r="AH21" s="132"/>
      <c r="AI21" s="132"/>
      <c r="AJ21" s="132"/>
      <c r="AK21" s="132"/>
      <c r="AL21" s="132"/>
      <c r="AM21" s="132"/>
      <c r="AN21" s="132"/>
      <c r="AO21" s="132"/>
      <c r="AP21" s="132"/>
      <c r="AQ21" s="132"/>
      <c r="AR21" s="132"/>
      <c r="AS21" s="132"/>
      <c r="AT21" s="132"/>
      <c r="AU21" s="132"/>
      <c r="AV21" s="132"/>
      <c r="AW21" s="132"/>
      <c r="AX21" s="133"/>
      <c r="AY21" s="129" t="str">
        <f t="shared" si="8"/>
        <v/>
      </c>
      <c r="AZ21" s="129" t="str">
        <f t="shared" si="8"/>
        <v/>
      </c>
      <c r="BA21" s="129" t="str">
        <f t="shared" si="8"/>
        <v/>
      </c>
      <c r="BB21" s="129" t="str">
        <f t="shared" si="8"/>
        <v/>
      </c>
      <c r="BC21" s="129" t="str">
        <f t="shared" si="8"/>
        <v/>
      </c>
      <c r="BD21" s="129" t="str">
        <f t="shared" si="8"/>
        <v/>
      </c>
      <c r="BE21" s="129" t="str">
        <f t="shared" si="8"/>
        <v/>
      </c>
      <c r="BF21" s="129" t="str">
        <f t="shared" si="8"/>
        <v/>
      </c>
      <c r="BG21" s="129" t="str">
        <f t="shared" si="8"/>
        <v/>
      </c>
      <c r="BH21" s="129" t="str">
        <f t="shared" si="8"/>
        <v/>
      </c>
      <c r="BI21" s="129" t="str">
        <f t="shared" si="8"/>
        <v/>
      </c>
      <c r="BJ21" s="129" t="str">
        <f t="shared" si="8"/>
        <v/>
      </c>
      <c r="BK21" s="129" t="str">
        <f t="shared" si="8"/>
        <v/>
      </c>
      <c r="BL21" s="129" t="str">
        <f t="shared" si="8"/>
        <v/>
      </c>
      <c r="BM21" s="129" t="str">
        <f t="shared" si="8"/>
        <v/>
      </c>
      <c r="BN21" s="129" t="str">
        <f t="shared" si="7"/>
        <v/>
      </c>
      <c r="BO21" s="129" t="str">
        <f t="shared" si="2"/>
        <v/>
      </c>
      <c r="BP21" s="129" t="str">
        <f t="shared" si="2"/>
        <v/>
      </c>
      <c r="BQ21" s="129" t="str">
        <f t="shared" si="2"/>
        <v/>
      </c>
      <c r="BR21" s="134" t="str">
        <f t="shared" si="2"/>
        <v/>
      </c>
      <c r="BS21" s="129" t="str">
        <f t="shared" si="6"/>
        <v/>
      </c>
    </row>
    <row r="22" spans="1:76" s="75" customFormat="1" ht="15" customHeight="1">
      <c r="A22" s="126"/>
      <c r="C22" s="70"/>
      <c r="D22" s="127"/>
      <c r="E22" s="128"/>
      <c r="F22" s="128"/>
      <c r="G22" s="129" t="str">
        <f t="shared" si="0"/>
        <v/>
      </c>
      <c r="H22" s="129" t="str">
        <f t="shared" si="3"/>
        <v/>
      </c>
      <c r="I22" s="129" t="str">
        <f t="shared" si="4"/>
        <v/>
      </c>
      <c r="J22" s="129" t="str">
        <f t="shared" si="5"/>
        <v/>
      </c>
      <c r="K22" s="130"/>
      <c r="L22" s="130"/>
      <c r="M22" s="130"/>
      <c r="N22" s="130"/>
      <c r="O22" s="130"/>
      <c r="P22" s="130"/>
      <c r="Q22" s="130"/>
      <c r="R22" s="130"/>
      <c r="S22" s="130"/>
      <c r="T22" s="130"/>
      <c r="U22" s="130"/>
      <c r="V22" s="130"/>
      <c r="W22" s="130"/>
      <c r="X22" s="130"/>
      <c r="Y22" s="130"/>
      <c r="Z22" s="130"/>
      <c r="AA22" s="130"/>
      <c r="AB22" s="130"/>
      <c r="AC22" s="130"/>
      <c r="AD22" s="131"/>
      <c r="AE22" s="132"/>
      <c r="AF22" s="132"/>
      <c r="AG22" s="132"/>
      <c r="AH22" s="132"/>
      <c r="AI22" s="132"/>
      <c r="AJ22" s="132"/>
      <c r="AK22" s="132"/>
      <c r="AL22" s="132"/>
      <c r="AM22" s="132"/>
      <c r="AN22" s="132"/>
      <c r="AO22" s="132"/>
      <c r="AP22" s="132"/>
      <c r="AQ22" s="132"/>
      <c r="AR22" s="132"/>
      <c r="AS22" s="132"/>
      <c r="AT22" s="132"/>
      <c r="AU22" s="132"/>
      <c r="AV22" s="132"/>
      <c r="AW22" s="132"/>
      <c r="AX22" s="133"/>
      <c r="AY22" s="129" t="str">
        <f t="shared" si="8"/>
        <v/>
      </c>
      <c r="AZ22" s="129" t="str">
        <f t="shared" si="8"/>
        <v/>
      </c>
      <c r="BA22" s="129" t="str">
        <f t="shared" si="8"/>
        <v/>
      </c>
      <c r="BB22" s="129" t="str">
        <f t="shared" si="8"/>
        <v/>
      </c>
      <c r="BC22" s="129" t="str">
        <f t="shared" si="8"/>
        <v/>
      </c>
      <c r="BD22" s="129" t="str">
        <f t="shared" si="8"/>
        <v/>
      </c>
      <c r="BE22" s="129" t="str">
        <f t="shared" si="8"/>
        <v/>
      </c>
      <c r="BF22" s="129" t="str">
        <f t="shared" si="8"/>
        <v/>
      </c>
      <c r="BG22" s="129" t="str">
        <f t="shared" si="8"/>
        <v/>
      </c>
      <c r="BH22" s="129" t="str">
        <f t="shared" si="8"/>
        <v/>
      </c>
      <c r="BI22" s="129" t="str">
        <f t="shared" si="8"/>
        <v/>
      </c>
      <c r="BJ22" s="129" t="str">
        <f t="shared" si="8"/>
        <v/>
      </c>
      <c r="BK22" s="129" t="str">
        <f t="shared" si="8"/>
        <v/>
      </c>
      <c r="BL22" s="129" t="str">
        <f t="shared" si="8"/>
        <v/>
      </c>
      <c r="BM22" s="129" t="str">
        <f t="shared" si="8"/>
        <v/>
      </c>
      <c r="BN22" s="129" t="str">
        <f t="shared" si="7"/>
        <v/>
      </c>
      <c r="BO22" s="129" t="str">
        <f t="shared" si="2"/>
        <v/>
      </c>
      <c r="BP22" s="129" t="str">
        <f t="shared" si="2"/>
        <v/>
      </c>
      <c r="BQ22" s="129" t="str">
        <f t="shared" si="2"/>
        <v/>
      </c>
      <c r="BR22" s="134" t="str">
        <f t="shared" si="2"/>
        <v/>
      </c>
      <c r="BS22" s="129" t="str">
        <f t="shared" si="6"/>
        <v/>
      </c>
    </row>
    <row r="23" spans="1:76" s="75" customFormat="1" ht="15" customHeight="1">
      <c r="A23" s="126"/>
      <c r="C23" s="70"/>
      <c r="D23" s="127"/>
      <c r="E23" s="128"/>
      <c r="F23" s="128"/>
      <c r="G23" s="129" t="str">
        <f t="shared" si="0"/>
        <v/>
      </c>
      <c r="H23" s="129" t="str">
        <f t="shared" si="3"/>
        <v/>
      </c>
      <c r="I23" s="129" t="str">
        <f t="shared" si="4"/>
        <v/>
      </c>
      <c r="J23" s="129" t="str">
        <f t="shared" si="5"/>
        <v/>
      </c>
      <c r="K23" s="130"/>
      <c r="L23" s="130"/>
      <c r="M23" s="130"/>
      <c r="N23" s="130"/>
      <c r="O23" s="130"/>
      <c r="P23" s="130"/>
      <c r="Q23" s="130"/>
      <c r="R23" s="130"/>
      <c r="S23" s="130"/>
      <c r="T23" s="130"/>
      <c r="U23" s="130"/>
      <c r="V23" s="130"/>
      <c r="W23" s="130"/>
      <c r="X23" s="130"/>
      <c r="Y23" s="130"/>
      <c r="Z23" s="130"/>
      <c r="AA23" s="130"/>
      <c r="AB23" s="130"/>
      <c r="AC23" s="130"/>
      <c r="AD23" s="131"/>
      <c r="AE23" s="132"/>
      <c r="AF23" s="132"/>
      <c r="AG23" s="132"/>
      <c r="AH23" s="132"/>
      <c r="AI23" s="132"/>
      <c r="AJ23" s="132"/>
      <c r="AK23" s="132"/>
      <c r="AL23" s="132"/>
      <c r="AM23" s="132"/>
      <c r="AN23" s="132"/>
      <c r="AO23" s="132"/>
      <c r="AP23" s="132"/>
      <c r="AQ23" s="132"/>
      <c r="AR23" s="132"/>
      <c r="AS23" s="132"/>
      <c r="AT23" s="132"/>
      <c r="AU23" s="132"/>
      <c r="AV23" s="132"/>
      <c r="AW23" s="132"/>
      <c r="AX23" s="133"/>
      <c r="AY23" s="129" t="str">
        <f t="shared" si="8"/>
        <v/>
      </c>
      <c r="AZ23" s="129" t="str">
        <f t="shared" si="8"/>
        <v/>
      </c>
      <c r="BA23" s="129" t="str">
        <f t="shared" si="8"/>
        <v/>
      </c>
      <c r="BB23" s="129" t="str">
        <f t="shared" si="8"/>
        <v/>
      </c>
      <c r="BC23" s="129" t="str">
        <f t="shared" si="8"/>
        <v/>
      </c>
      <c r="BD23" s="129" t="str">
        <f t="shared" si="8"/>
        <v/>
      </c>
      <c r="BE23" s="129" t="str">
        <f t="shared" si="8"/>
        <v/>
      </c>
      <c r="BF23" s="129" t="str">
        <f t="shared" si="8"/>
        <v/>
      </c>
      <c r="BG23" s="129" t="str">
        <f t="shared" si="8"/>
        <v/>
      </c>
      <c r="BH23" s="129" t="str">
        <f t="shared" si="8"/>
        <v/>
      </c>
      <c r="BI23" s="129" t="str">
        <f t="shared" si="8"/>
        <v/>
      </c>
      <c r="BJ23" s="129" t="str">
        <f t="shared" si="8"/>
        <v/>
      </c>
      <c r="BK23" s="129" t="str">
        <f t="shared" si="8"/>
        <v/>
      </c>
      <c r="BL23" s="129" t="str">
        <f t="shared" si="8"/>
        <v/>
      </c>
      <c r="BM23" s="129" t="str">
        <f t="shared" si="8"/>
        <v/>
      </c>
      <c r="BN23" s="129" t="str">
        <f t="shared" si="7"/>
        <v/>
      </c>
      <c r="BO23" s="129" t="str">
        <f t="shared" si="2"/>
        <v/>
      </c>
      <c r="BP23" s="129" t="str">
        <f t="shared" si="2"/>
        <v/>
      </c>
      <c r="BQ23" s="129" t="str">
        <f t="shared" si="2"/>
        <v/>
      </c>
      <c r="BR23" s="134" t="str">
        <f t="shared" si="2"/>
        <v/>
      </c>
      <c r="BS23" s="129" t="str">
        <f t="shared" si="6"/>
        <v/>
      </c>
    </row>
    <row r="24" spans="1:76" s="75" customFormat="1" ht="15" customHeight="1">
      <c r="A24" s="126"/>
      <c r="C24" s="70"/>
      <c r="D24" s="127"/>
      <c r="E24" s="128"/>
      <c r="F24" s="128"/>
      <c r="G24" s="129" t="str">
        <f t="shared" si="0"/>
        <v/>
      </c>
      <c r="H24" s="129" t="str">
        <f t="shared" si="3"/>
        <v/>
      </c>
      <c r="I24" s="129" t="str">
        <f t="shared" si="4"/>
        <v/>
      </c>
      <c r="J24" s="129" t="str">
        <f t="shared" si="5"/>
        <v/>
      </c>
      <c r="K24" s="130"/>
      <c r="L24" s="130"/>
      <c r="M24" s="130"/>
      <c r="N24" s="130"/>
      <c r="O24" s="130"/>
      <c r="P24" s="130"/>
      <c r="Q24" s="130"/>
      <c r="R24" s="130"/>
      <c r="S24" s="130"/>
      <c r="T24" s="130"/>
      <c r="U24" s="130"/>
      <c r="V24" s="130"/>
      <c r="W24" s="130"/>
      <c r="X24" s="130"/>
      <c r="Y24" s="130"/>
      <c r="Z24" s="130"/>
      <c r="AA24" s="130"/>
      <c r="AB24" s="130"/>
      <c r="AC24" s="130"/>
      <c r="AD24" s="131"/>
      <c r="AE24" s="132"/>
      <c r="AF24" s="132"/>
      <c r="AG24" s="132"/>
      <c r="AH24" s="132"/>
      <c r="AI24" s="132"/>
      <c r="AJ24" s="132"/>
      <c r="AK24" s="132"/>
      <c r="AL24" s="132"/>
      <c r="AM24" s="132"/>
      <c r="AN24" s="132"/>
      <c r="AO24" s="132"/>
      <c r="AP24" s="132"/>
      <c r="AQ24" s="132"/>
      <c r="AR24" s="132"/>
      <c r="AS24" s="132"/>
      <c r="AT24" s="132"/>
      <c r="AU24" s="132"/>
      <c r="AV24" s="132"/>
      <c r="AW24" s="132"/>
      <c r="AX24" s="133"/>
      <c r="AY24" s="129" t="str">
        <f t="shared" si="8"/>
        <v/>
      </c>
      <c r="AZ24" s="129" t="str">
        <f t="shared" si="8"/>
        <v/>
      </c>
      <c r="BA24" s="129" t="str">
        <f t="shared" si="8"/>
        <v/>
      </c>
      <c r="BB24" s="129" t="str">
        <f t="shared" si="8"/>
        <v/>
      </c>
      <c r="BC24" s="129" t="str">
        <f t="shared" si="8"/>
        <v/>
      </c>
      <c r="BD24" s="129" t="str">
        <f t="shared" si="8"/>
        <v/>
      </c>
      <c r="BE24" s="129" t="str">
        <f t="shared" si="8"/>
        <v/>
      </c>
      <c r="BF24" s="129" t="str">
        <f t="shared" si="8"/>
        <v/>
      </c>
      <c r="BG24" s="129" t="str">
        <f t="shared" si="8"/>
        <v/>
      </c>
      <c r="BH24" s="129" t="str">
        <f t="shared" si="8"/>
        <v/>
      </c>
      <c r="BI24" s="129" t="str">
        <f t="shared" si="8"/>
        <v/>
      </c>
      <c r="BJ24" s="129" t="str">
        <f t="shared" si="8"/>
        <v/>
      </c>
      <c r="BK24" s="129" t="str">
        <f t="shared" si="8"/>
        <v/>
      </c>
      <c r="BL24" s="129" t="str">
        <f t="shared" si="8"/>
        <v/>
      </c>
      <c r="BM24" s="129" t="str">
        <f t="shared" si="8"/>
        <v/>
      </c>
      <c r="BN24" s="129" t="str">
        <f t="shared" si="7"/>
        <v/>
      </c>
      <c r="BO24" s="129" t="str">
        <f t="shared" si="2"/>
        <v/>
      </c>
      <c r="BP24" s="129" t="str">
        <f t="shared" si="2"/>
        <v/>
      </c>
      <c r="BQ24" s="129" t="str">
        <f t="shared" si="2"/>
        <v/>
      </c>
      <c r="BR24" s="134" t="str">
        <f t="shared" si="2"/>
        <v/>
      </c>
      <c r="BS24" s="129" t="str">
        <f t="shared" si="6"/>
        <v/>
      </c>
    </row>
    <row r="25" spans="1:76" s="75" customFormat="1" ht="15" customHeight="1">
      <c r="A25" s="126"/>
      <c r="C25" s="70"/>
      <c r="D25" s="127"/>
      <c r="E25" s="128"/>
      <c r="F25" s="128"/>
      <c r="G25" s="129" t="str">
        <f t="shared" si="0"/>
        <v/>
      </c>
      <c r="H25" s="129" t="str">
        <f t="shared" si="3"/>
        <v/>
      </c>
      <c r="I25" s="129" t="str">
        <f t="shared" si="4"/>
        <v/>
      </c>
      <c r="J25" s="129" t="str">
        <f t="shared" si="5"/>
        <v/>
      </c>
      <c r="K25" s="130"/>
      <c r="L25" s="130"/>
      <c r="M25" s="130"/>
      <c r="N25" s="130"/>
      <c r="O25" s="130"/>
      <c r="P25" s="130"/>
      <c r="Q25" s="130"/>
      <c r="R25" s="130"/>
      <c r="S25" s="130"/>
      <c r="T25" s="130"/>
      <c r="U25" s="130"/>
      <c r="V25" s="130"/>
      <c r="W25" s="130"/>
      <c r="X25" s="130"/>
      <c r="Y25" s="130"/>
      <c r="Z25" s="130"/>
      <c r="AA25" s="130"/>
      <c r="AB25" s="130"/>
      <c r="AC25" s="130"/>
      <c r="AD25" s="131"/>
      <c r="AE25" s="132"/>
      <c r="AF25" s="132"/>
      <c r="AG25" s="132"/>
      <c r="AH25" s="132"/>
      <c r="AI25" s="132"/>
      <c r="AJ25" s="132"/>
      <c r="AK25" s="132"/>
      <c r="AL25" s="132"/>
      <c r="AM25" s="132"/>
      <c r="AN25" s="132"/>
      <c r="AO25" s="132"/>
      <c r="AP25" s="132"/>
      <c r="AQ25" s="132"/>
      <c r="AR25" s="132"/>
      <c r="AS25" s="132"/>
      <c r="AT25" s="132"/>
      <c r="AU25" s="132"/>
      <c r="AV25" s="132"/>
      <c r="AW25" s="132"/>
      <c r="AX25" s="133"/>
      <c r="AY25" s="129" t="str">
        <f t="shared" si="8"/>
        <v/>
      </c>
      <c r="AZ25" s="129" t="str">
        <f t="shared" si="8"/>
        <v/>
      </c>
      <c r="BA25" s="129" t="str">
        <f t="shared" si="8"/>
        <v/>
      </c>
      <c r="BB25" s="129" t="str">
        <f t="shared" si="8"/>
        <v/>
      </c>
      <c r="BC25" s="129" t="str">
        <f t="shared" si="8"/>
        <v/>
      </c>
      <c r="BD25" s="129" t="str">
        <f t="shared" si="8"/>
        <v/>
      </c>
      <c r="BE25" s="129" t="str">
        <f t="shared" si="8"/>
        <v/>
      </c>
      <c r="BF25" s="129" t="str">
        <f t="shared" si="8"/>
        <v/>
      </c>
      <c r="BG25" s="129" t="str">
        <f t="shared" si="8"/>
        <v/>
      </c>
      <c r="BH25" s="129" t="str">
        <f t="shared" si="8"/>
        <v/>
      </c>
      <c r="BI25" s="129" t="str">
        <f t="shared" si="8"/>
        <v/>
      </c>
      <c r="BJ25" s="129" t="str">
        <f t="shared" si="8"/>
        <v/>
      </c>
      <c r="BK25" s="129" t="str">
        <f t="shared" si="8"/>
        <v/>
      </c>
      <c r="BL25" s="129" t="str">
        <f t="shared" si="8"/>
        <v/>
      </c>
      <c r="BM25" s="129" t="str">
        <f t="shared" si="8"/>
        <v/>
      </c>
      <c r="BN25" s="129" t="str">
        <f t="shared" si="7"/>
        <v/>
      </c>
      <c r="BO25" s="129" t="str">
        <f t="shared" si="2"/>
        <v/>
      </c>
      <c r="BP25" s="129" t="str">
        <f t="shared" si="2"/>
        <v/>
      </c>
      <c r="BQ25" s="129" t="str">
        <f t="shared" si="2"/>
        <v/>
      </c>
      <c r="BR25" s="134" t="str">
        <f t="shared" si="2"/>
        <v/>
      </c>
      <c r="BS25" s="129" t="str">
        <f t="shared" si="6"/>
        <v/>
      </c>
    </row>
    <row r="26" spans="1:76" s="75" customFormat="1" ht="15" customHeight="1">
      <c r="A26" s="126"/>
      <c r="C26" s="70"/>
      <c r="D26" s="127"/>
      <c r="E26" s="128"/>
      <c r="F26" s="128"/>
      <c r="G26" s="129" t="str">
        <f t="shared" si="0"/>
        <v/>
      </c>
      <c r="H26" s="129" t="str">
        <f t="shared" si="3"/>
        <v/>
      </c>
      <c r="I26" s="129" t="str">
        <f t="shared" si="4"/>
        <v/>
      </c>
      <c r="J26" s="129" t="str">
        <f t="shared" si="5"/>
        <v/>
      </c>
      <c r="K26" s="130"/>
      <c r="L26" s="130"/>
      <c r="M26" s="130"/>
      <c r="N26" s="130"/>
      <c r="O26" s="130"/>
      <c r="P26" s="130"/>
      <c r="Q26" s="130"/>
      <c r="R26" s="130"/>
      <c r="S26" s="130"/>
      <c r="T26" s="130"/>
      <c r="U26" s="130"/>
      <c r="V26" s="130"/>
      <c r="W26" s="130"/>
      <c r="X26" s="130"/>
      <c r="Y26" s="130"/>
      <c r="Z26" s="130"/>
      <c r="AA26" s="130"/>
      <c r="AB26" s="130"/>
      <c r="AC26" s="130"/>
      <c r="AD26" s="131"/>
      <c r="AE26" s="132"/>
      <c r="AF26" s="132"/>
      <c r="AG26" s="132"/>
      <c r="AH26" s="132"/>
      <c r="AI26" s="132"/>
      <c r="AJ26" s="132"/>
      <c r="AK26" s="132"/>
      <c r="AL26" s="132"/>
      <c r="AM26" s="132"/>
      <c r="AN26" s="132"/>
      <c r="AO26" s="132"/>
      <c r="AP26" s="132"/>
      <c r="AQ26" s="132"/>
      <c r="AR26" s="132"/>
      <c r="AS26" s="132"/>
      <c r="AT26" s="132"/>
      <c r="AU26" s="132"/>
      <c r="AV26" s="132"/>
      <c r="AW26" s="132"/>
      <c r="AX26" s="133"/>
      <c r="AY26" s="129" t="str">
        <f t="shared" si="8"/>
        <v/>
      </c>
      <c r="AZ26" s="129" t="str">
        <f t="shared" si="8"/>
        <v/>
      </c>
      <c r="BA26" s="129" t="str">
        <f t="shared" si="8"/>
        <v/>
      </c>
      <c r="BB26" s="129" t="str">
        <f t="shared" si="8"/>
        <v/>
      </c>
      <c r="BC26" s="129" t="str">
        <f t="shared" si="8"/>
        <v/>
      </c>
      <c r="BD26" s="129" t="str">
        <f t="shared" si="8"/>
        <v/>
      </c>
      <c r="BE26" s="129" t="str">
        <f t="shared" si="8"/>
        <v/>
      </c>
      <c r="BF26" s="129" t="str">
        <f t="shared" si="8"/>
        <v/>
      </c>
      <c r="BG26" s="129" t="str">
        <f t="shared" si="8"/>
        <v/>
      </c>
      <c r="BH26" s="129" t="str">
        <f t="shared" si="8"/>
        <v/>
      </c>
      <c r="BI26" s="129" t="str">
        <f t="shared" si="8"/>
        <v/>
      </c>
      <c r="BJ26" s="129" t="str">
        <f t="shared" si="8"/>
        <v/>
      </c>
      <c r="BK26" s="129" t="str">
        <f t="shared" si="8"/>
        <v/>
      </c>
      <c r="BL26" s="129" t="str">
        <f t="shared" si="8"/>
        <v/>
      </c>
      <c r="BM26" s="129" t="str">
        <f t="shared" si="8"/>
        <v/>
      </c>
      <c r="BN26" s="129" t="str">
        <f t="shared" si="7"/>
        <v/>
      </c>
      <c r="BO26" s="129" t="str">
        <f t="shared" si="2"/>
        <v/>
      </c>
      <c r="BP26" s="129" t="str">
        <f t="shared" si="2"/>
        <v/>
      </c>
      <c r="BQ26" s="129" t="str">
        <f t="shared" si="2"/>
        <v/>
      </c>
      <c r="BR26" s="134" t="str">
        <f t="shared" si="2"/>
        <v/>
      </c>
      <c r="BS26" s="129" t="str">
        <f t="shared" si="6"/>
        <v/>
      </c>
    </row>
    <row r="27" spans="1:76" s="75" customFormat="1" ht="15" customHeight="1">
      <c r="A27" s="126"/>
      <c r="C27" s="70"/>
      <c r="D27" s="127"/>
      <c r="E27" s="128"/>
      <c r="F27" s="128"/>
      <c r="G27" s="129" t="str">
        <f t="shared" si="0"/>
        <v/>
      </c>
      <c r="H27" s="129" t="str">
        <f t="shared" si="3"/>
        <v/>
      </c>
      <c r="I27" s="129" t="str">
        <f t="shared" si="4"/>
        <v/>
      </c>
      <c r="J27" s="129" t="str">
        <f t="shared" si="5"/>
        <v/>
      </c>
      <c r="K27" s="130"/>
      <c r="L27" s="130"/>
      <c r="M27" s="130"/>
      <c r="N27" s="130"/>
      <c r="O27" s="130"/>
      <c r="P27" s="130"/>
      <c r="Q27" s="130"/>
      <c r="R27" s="130"/>
      <c r="S27" s="130"/>
      <c r="T27" s="130"/>
      <c r="U27" s="130"/>
      <c r="V27" s="130"/>
      <c r="W27" s="130"/>
      <c r="X27" s="130"/>
      <c r="Y27" s="130"/>
      <c r="Z27" s="130"/>
      <c r="AA27" s="130"/>
      <c r="AB27" s="130"/>
      <c r="AC27" s="130"/>
      <c r="AD27" s="131"/>
      <c r="AE27" s="132"/>
      <c r="AF27" s="132"/>
      <c r="AG27" s="132"/>
      <c r="AH27" s="132"/>
      <c r="AI27" s="132"/>
      <c r="AJ27" s="132"/>
      <c r="AK27" s="132"/>
      <c r="AL27" s="132"/>
      <c r="AM27" s="132"/>
      <c r="AN27" s="132"/>
      <c r="AO27" s="132"/>
      <c r="AP27" s="132"/>
      <c r="AQ27" s="132"/>
      <c r="AR27" s="132"/>
      <c r="AS27" s="132"/>
      <c r="AT27" s="132"/>
      <c r="AU27" s="132"/>
      <c r="AV27" s="132"/>
      <c r="AW27" s="132"/>
      <c r="AX27" s="133"/>
      <c r="AY27" s="129" t="str">
        <f t="shared" si="8"/>
        <v/>
      </c>
      <c r="AZ27" s="129" t="str">
        <f t="shared" si="8"/>
        <v/>
      </c>
      <c r="BA27" s="129" t="str">
        <f t="shared" si="8"/>
        <v/>
      </c>
      <c r="BB27" s="129" t="str">
        <f t="shared" si="8"/>
        <v/>
      </c>
      <c r="BC27" s="129" t="str">
        <f t="shared" si="8"/>
        <v/>
      </c>
      <c r="BD27" s="129" t="str">
        <f t="shared" si="8"/>
        <v/>
      </c>
      <c r="BE27" s="129" t="str">
        <f t="shared" si="8"/>
        <v/>
      </c>
      <c r="BF27" s="129" t="str">
        <f t="shared" si="8"/>
        <v/>
      </c>
      <c r="BG27" s="129" t="str">
        <f t="shared" si="8"/>
        <v/>
      </c>
      <c r="BH27" s="129" t="str">
        <f t="shared" si="8"/>
        <v/>
      </c>
      <c r="BI27" s="129" t="str">
        <f t="shared" si="8"/>
        <v/>
      </c>
      <c r="BJ27" s="129" t="str">
        <f t="shared" si="8"/>
        <v/>
      </c>
      <c r="BK27" s="129" t="str">
        <f t="shared" si="8"/>
        <v/>
      </c>
      <c r="BL27" s="129" t="str">
        <f t="shared" si="8"/>
        <v/>
      </c>
      <c r="BM27" s="129" t="str">
        <f t="shared" si="8"/>
        <v/>
      </c>
      <c r="BN27" s="129" t="str">
        <f t="shared" si="7"/>
        <v/>
      </c>
      <c r="BO27" s="129" t="str">
        <f t="shared" si="2"/>
        <v/>
      </c>
      <c r="BP27" s="129" t="str">
        <f t="shared" si="2"/>
        <v/>
      </c>
      <c r="BQ27" s="129" t="str">
        <f t="shared" si="2"/>
        <v/>
      </c>
      <c r="BR27" s="134" t="str">
        <f t="shared" si="2"/>
        <v/>
      </c>
      <c r="BS27" s="129" t="str">
        <f t="shared" si="6"/>
        <v/>
      </c>
    </row>
    <row r="28" spans="1:76" s="75" customFormat="1" ht="15" customHeight="1">
      <c r="A28" s="126"/>
      <c r="C28" s="70"/>
      <c r="D28" s="127"/>
      <c r="E28" s="128"/>
      <c r="F28" s="128"/>
      <c r="G28" s="129" t="str">
        <f t="shared" si="0"/>
        <v/>
      </c>
      <c r="H28" s="129" t="str">
        <f t="shared" si="3"/>
        <v/>
      </c>
      <c r="I28" s="129" t="str">
        <f t="shared" si="4"/>
        <v/>
      </c>
      <c r="J28" s="129" t="str">
        <f t="shared" si="5"/>
        <v/>
      </c>
      <c r="K28" s="130"/>
      <c r="L28" s="130"/>
      <c r="M28" s="130"/>
      <c r="N28" s="130"/>
      <c r="O28" s="130"/>
      <c r="P28" s="130"/>
      <c r="Q28" s="130"/>
      <c r="R28" s="130"/>
      <c r="S28" s="130"/>
      <c r="T28" s="130"/>
      <c r="U28" s="130"/>
      <c r="V28" s="130"/>
      <c r="W28" s="130"/>
      <c r="X28" s="130"/>
      <c r="Y28" s="130"/>
      <c r="Z28" s="130"/>
      <c r="AA28" s="130"/>
      <c r="AB28" s="130"/>
      <c r="AC28" s="130"/>
      <c r="AD28" s="131"/>
      <c r="AE28" s="132"/>
      <c r="AF28" s="132"/>
      <c r="AG28" s="132"/>
      <c r="AH28" s="132"/>
      <c r="AI28" s="132"/>
      <c r="AJ28" s="132"/>
      <c r="AK28" s="132"/>
      <c r="AL28" s="132"/>
      <c r="AM28" s="132"/>
      <c r="AN28" s="132"/>
      <c r="AO28" s="132"/>
      <c r="AP28" s="132"/>
      <c r="AQ28" s="132"/>
      <c r="AR28" s="132"/>
      <c r="AS28" s="132"/>
      <c r="AT28" s="132"/>
      <c r="AU28" s="132"/>
      <c r="AV28" s="132"/>
      <c r="AW28" s="132"/>
      <c r="AX28" s="133"/>
      <c r="AY28" s="129" t="str">
        <f t="shared" si="8"/>
        <v/>
      </c>
      <c r="AZ28" s="129" t="str">
        <f t="shared" si="8"/>
        <v/>
      </c>
      <c r="BA28" s="129" t="str">
        <f t="shared" si="8"/>
        <v/>
      </c>
      <c r="BB28" s="129" t="str">
        <f t="shared" si="8"/>
        <v/>
      </c>
      <c r="BC28" s="129" t="str">
        <f t="shared" si="8"/>
        <v/>
      </c>
      <c r="BD28" s="129" t="str">
        <f t="shared" si="8"/>
        <v/>
      </c>
      <c r="BE28" s="129" t="str">
        <f t="shared" si="8"/>
        <v/>
      </c>
      <c r="BF28" s="129" t="str">
        <f t="shared" si="8"/>
        <v/>
      </c>
      <c r="BG28" s="129" t="str">
        <f t="shared" si="8"/>
        <v/>
      </c>
      <c r="BH28" s="129" t="str">
        <f t="shared" si="8"/>
        <v/>
      </c>
      <c r="BI28" s="129" t="str">
        <f t="shared" si="8"/>
        <v/>
      </c>
      <c r="BJ28" s="129" t="str">
        <f t="shared" si="8"/>
        <v/>
      </c>
      <c r="BK28" s="129" t="str">
        <f t="shared" si="8"/>
        <v/>
      </c>
      <c r="BL28" s="129" t="str">
        <f t="shared" si="8"/>
        <v/>
      </c>
      <c r="BM28" s="129" t="str">
        <f t="shared" si="8"/>
        <v/>
      </c>
      <c r="BN28" s="129" t="str">
        <f t="shared" si="7"/>
        <v/>
      </c>
      <c r="BO28" s="129" t="str">
        <f t="shared" si="2"/>
        <v/>
      </c>
      <c r="BP28" s="129" t="str">
        <f t="shared" si="2"/>
        <v/>
      </c>
      <c r="BQ28" s="129" t="str">
        <f t="shared" si="2"/>
        <v/>
      </c>
      <c r="BR28" s="134" t="str">
        <f t="shared" si="2"/>
        <v/>
      </c>
      <c r="BS28" s="129" t="str">
        <f t="shared" si="6"/>
        <v/>
      </c>
    </row>
    <row r="29" spans="1:76" s="75" customFormat="1" ht="15" customHeight="1">
      <c r="A29" s="135"/>
      <c r="C29" s="70"/>
      <c r="D29" s="127"/>
      <c r="E29" s="128"/>
      <c r="F29" s="128"/>
      <c r="G29" s="129" t="str">
        <f t="shared" si="0"/>
        <v/>
      </c>
      <c r="H29" s="129" t="str">
        <f t="shared" si="3"/>
        <v/>
      </c>
      <c r="I29" s="129" t="str">
        <f t="shared" si="4"/>
        <v/>
      </c>
      <c r="J29" s="129" t="str">
        <f t="shared" si="5"/>
        <v/>
      </c>
      <c r="K29" s="130"/>
      <c r="L29" s="130"/>
      <c r="M29" s="130"/>
      <c r="N29" s="130"/>
      <c r="O29" s="130"/>
      <c r="P29" s="130"/>
      <c r="Q29" s="130"/>
      <c r="R29" s="130"/>
      <c r="S29" s="130"/>
      <c r="T29" s="130"/>
      <c r="U29" s="130"/>
      <c r="V29" s="130"/>
      <c r="W29" s="130"/>
      <c r="X29" s="130"/>
      <c r="Y29" s="130"/>
      <c r="Z29" s="130"/>
      <c r="AA29" s="130"/>
      <c r="AB29" s="130"/>
      <c r="AC29" s="130"/>
      <c r="AD29" s="131"/>
      <c r="AE29" s="132"/>
      <c r="AF29" s="132"/>
      <c r="AG29" s="132"/>
      <c r="AH29" s="132"/>
      <c r="AI29" s="132"/>
      <c r="AJ29" s="132"/>
      <c r="AK29" s="132"/>
      <c r="AL29" s="132"/>
      <c r="AM29" s="132"/>
      <c r="AN29" s="132"/>
      <c r="AO29" s="132"/>
      <c r="AP29" s="132"/>
      <c r="AQ29" s="132"/>
      <c r="AR29" s="132"/>
      <c r="AS29" s="132"/>
      <c r="AT29" s="132"/>
      <c r="AU29" s="132"/>
      <c r="AV29" s="132"/>
      <c r="AW29" s="132"/>
      <c r="AX29" s="133"/>
      <c r="AY29" s="129" t="str">
        <f t="shared" si="8"/>
        <v/>
      </c>
      <c r="AZ29" s="129" t="str">
        <f t="shared" si="8"/>
        <v/>
      </c>
      <c r="BA29" s="129" t="str">
        <f t="shared" si="8"/>
        <v/>
      </c>
      <c r="BB29" s="129" t="str">
        <f t="shared" si="8"/>
        <v/>
      </c>
      <c r="BC29" s="129" t="str">
        <f t="shared" si="8"/>
        <v/>
      </c>
      <c r="BD29" s="129" t="str">
        <f t="shared" si="8"/>
        <v/>
      </c>
      <c r="BE29" s="129" t="str">
        <f t="shared" si="8"/>
        <v/>
      </c>
      <c r="BF29" s="129" t="str">
        <f t="shared" si="8"/>
        <v/>
      </c>
      <c r="BG29" s="129" t="str">
        <f t="shared" si="8"/>
        <v/>
      </c>
      <c r="BH29" s="129" t="str">
        <f t="shared" si="8"/>
        <v/>
      </c>
      <c r="BI29" s="129" t="str">
        <f t="shared" si="8"/>
        <v/>
      </c>
      <c r="BJ29" s="129" t="str">
        <f t="shared" si="8"/>
        <v/>
      </c>
      <c r="BK29" s="129" t="str">
        <f t="shared" si="8"/>
        <v/>
      </c>
      <c r="BL29" s="129" t="str">
        <f t="shared" si="8"/>
        <v/>
      </c>
      <c r="BM29" s="129" t="str">
        <f t="shared" si="8"/>
        <v/>
      </c>
      <c r="BN29" s="129" t="str">
        <f t="shared" si="7"/>
        <v/>
      </c>
      <c r="BO29" s="129" t="str">
        <f t="shared" si="2"/>
        <v/>
      </c>
      <c r="BP29" s="129" t="str">
        <f t="shared" si="2"/>
        <v/>
      </c>
      <c r="BQ29" s="129" t="str">
        <f t="shared" si="2"/>
        <v/>
      </c>
      <c r="BR29" s="134" t="str">
        <f t="shared" si="2"/>
        <v/>
      </c>
      <c r="BS29" s="129" t="str">
        <f t="shared" si="6"/>
        <v/>
      </c>
      <c r="BW29" s="70"/>
      <c r="BX29" s="70"/>
    </row>
    <row r="30" spans="1:76" s="75" customFormat="1" ht="15" customHeight="1">
      <c r="A30" s="135"/>
      <c r="C30" s="70"/>
      <c r="D30" s="127"/>
      <c r="E30" s="128"/>
      <c r="F30" s="128"/>
      <c r="G30" s="129" t="str">
        <f t="shared" si="0"/>
        <v/>
      </c>
      <c r="H30" s="129" t="str">
        <f t="shared" si="3"/>
        <v/>
      </c>
      <c r="I30" s="129" t="str">
        <f t="shared" si="4"/>
        <v/>
      </c>
      <c r="J30" s="129" t="str">
        <f t="shared" si="5"/>
        <v/>
      </c>
      <c r="K30" s="130"/>
      <c r="L30" s="130"/>
      <c r="M30" s="130"/>
      <c r="N30" s="130"/>
      <c r="O30" s="130"/>
      <c r="P30" s="130"/>
      <c r="Q30" s="130"/>
      <c r="R30" s="130"/>
      <c r="S30" s="130"/>
      <c r="T30" s="130"/>
      <c r="U30" s="130"/>
      <c r="V30" s="130"/>
      <c r="W30" s="130"/>
      <c r="X30" s="130"/>
      <c r="Y30" s="130"/>
      <c r="Z30" s="130"/>
      <c r="AA30" s="130"/>
      <c r="AB30" s="130"/>
      <c r="AC30" s="130"/>
      <c r="AD30" s="131"/>
      <c r="AE30" s="132"/>
      <c r="AF30" s="132"/>
      <c r="AG30" s="132"/>
      <c r="AH30" s="132"/>
      <c r="AI30" s="132"/>
      <c r="AJ30" s="132"/>
      <c r="AK30" s="132"/>
      <c r="AL30" s="132"/>
      <c r="AM30" s="132"/>
      <c r="AN30" s="132"/>
      <c r="AO30" s="132"/>
      <c r="AP30" s="132"/>
      <c r="AQ30" s="132"/>
      <c r="AR30" s="132"/>
      <c r="AS30" s="132"/>
      <c r="AT30" s="132"/>
      <c r="AU30" s="132"/>
      <c r="AV30" s="132"/>
      <c r="AW30" s="132"/>
      <c r="AX30" s="133"/>
      <c r="AY30" s="129" t="str">
        <f t="shared" si="8"/>
        <v/>
      </c>
      <c r="AZ30" s="129" t="str">
        <f t="shared" si="8"/>
        <v/>
      </c>
      <c r="BA30" s="129" t="str">
        <f t="shared" si="8"/>
        <v/>
      </c>
      <c r="BB30" s="129" t="str">
        <f t="shared" si="8"/>
        <v/>
      </c>
      <c r="BC30" s="129" t="str">
        <f t="shared" si="8"/>
        <v/>
      </c>
      <c r="BD30" s="129" t="str">
        <f t="shared" si="8"/>
        <v/>
      </c>
      <c r="BE30" s="129" t="str">
        <f t="shared" si="8"/>
        <v/>
      </c>
      <c r="BF30" s="129" t="str">
        <f t="shared" si="8"/>
        <v/>
      </c>
      <c r="BG30" s="129" t="str">
        <f t="shared" si="8"/>
        <v/>
      </c>
      <c r="BH30" s="129" t="str">
        <f t="shared" si="8"/>
        <v/>
      </c>
      <c r="BI30" s="129" t="str">
        <f t="shared" si="8"/>
        <v/>
      </c>
      <c r="BJ30" s="129" t="str">
        <f t="shared" si="8"/>
        <v/>
      </c>
      <c r="BK30" s="129" t="str">
        <f t="shared" si="8"/>
        <v/>
      </c>
      <c r="BL30" s="129" t="str">
        <f t="shared" si="8"/>
        <v/>
      </c>
      <c r="BM30" s="129" t="str">
        <f t="shared" si="8"/>
        <v/>
      </c>
      <c r="BN30" s="129" t="str">
        <f t="shared" si="7"/>
        <v/>
      </c>
      <c r="BO30" s="129" t="str">
        <f t="shared" si="2"/>
        <v/>
      </c>
      <c r="BP30" s="129" t="str">
        <f t="shared" si="2"/>
        <v/>
      </c>
      <c r="BQ30" s="129" t="str">
        <f t="shared" si="2"/>
        <v/>
      </c>
      <c r="BR30" s="134" t="str">
        <f t="shared" si="2"/>
        <v/>
      </c>
      <c r="BS30" s="129" t="str">
        <f t="shared" si="6"/>
        <v/>
      </c>
      <c r="BW30" s="70"/>
      <c r="BX30" s="70"/>
    </row>
    <row r="31" spans="1:76" s="75" customFormat="1" ht="15" customHeight="1">
      <c r="A31" s="135"/>
      <c r="C31" s="70"/>
      <c r="D31" s="127"/>
      <c r="E31" s="128"/>
      <c r="F31" s="128"/>
      <c r="G31" s="129" t="str">
        <f t="shared" si="0"/>
        <v/>
      </c>
      <c r="H31" s="129" t="str">
        <f t="shared" si="3"/>
        <v/>
      </c>
      <c r="I31" s="129" t="str">
        <f t="shared" si="4"/>
        <v/>
      </c>
      <c r="J31" s="129" t="str">
        <f t="shared" si="5"/>
        <v/>
      </c>
      <c r="K31" s="130"/>
      <c r="L31" s="130"/>
      <c r="M31" s="130"/>
      <c r="N31" s="130"/>
      <c r="O31" s="130"/>
      <c r="P31" s="130"/>
      <c r="Q31" s="130"/>
      <c r="R31" s="130"/>
      <c r="S31" s="130"/>
      <c r="T31" s="130"/>
      <c r="U31" s="130"/>
      <c r="V31" s="130"/>
      <c r="W31" s="130"/>
      <c r="X31" s="130"/>
      <c r="Y31" s="130"/>
      <c r="Z31" s="130"/>
      <c r="AA31" s="130"/>
      <c r="AB31" s="130"/>
      <c r="AC31" s="130"/>
      <c r="AD31" s="131"/>
      <c r="AE31" s="132"/>
      <c r="AF31" s="132"/>
      <c r="AG31" s="132"/>
      <c r="AH31" s="132"/>
      <c r="AI31" s="132"/>
      <c r="AJ31" s="132"/>
      <c r="AK31" s="132"/>
      <c r="AL31" s="132"/>
      <c r="AM31" s="132"/>
      <c r="AN31" s="132"/>
      <c r="AO31" s="132"/>
      <c r="AP31" s="132"/>
      <c r="AQ31" s="132"/>
      <c r="AR31" s="132"/>
      <c r="AS31" s="132"/>
      <c r="AT31" s="132"/>
      <c r="AU31" s="132"/>
      <c r="AV31" s="132"/>
      <c r="AW31" s="132"/>
      <c r="AX31" s="133"/>
      <c r="AY31" s="129" t="str">
        <f t="shared" si="8"/>
        <v/>
      </c>
      <c r="AZ31" s="129" t="str">
        <f t="shared" si="8"/>
        <v/>
      </c>
      <c r="BA31" s="129" t="str">
        <f t="shared" si="8"/>
        <v/>
      </c>
      <c r="BB31" s="129" t="str">
        <f t="shared" si="8"/>
        <v/>
      </c>
      <c r="BC31" s="129" t="str">
        <f t="shared" si="8"/>
        <v/>
      </c>
      <c r="BD31" s="129" t="str">
        <f t="shared" si="8"/>
        <v/>
      </c>
      <c r="BE31" s="129" t="str">
        <f t="shared" si="8"/>
        <v/>
      </c>
      <c r="BF31" s="129" t="str">
        <f t="shared" si="8"/>
        <v/>
      </c>
      <c r="BG31" s="129" t="str">
        <f t="shared" si="8"/>
        <v/>
      </c>
      <c r="BH31" s="129" t="str">
        <f t="shared" si="8"/>
        <v/>
      </c>
      <c r="BI31" s="129" t="str">
        <f t="shared" si="8"/>
        <v/>
      </c>
      <c r="BJ31" s="129" t="str">
        <f t="shared" si="8"/>
        <v/>
      </c>
      <c r="BK31" s="129" t="str">
        <f t="shared" si="8"/>
        <v/>
      </c>
      <c r="BL31" s="129" t="str">
        <f t="shared" si="8"/>
        <v/>
      </c>
      <c r="BM31" s="129" t="str">
        <f t="shared" si="8"/>
        <v/>
      </c>
      <c r="BN31" s="129" t="str">
        <f t="shared" si="7"/>
        <v/>
      </c>
      <c r="BO31" s="129" t="str">
        <f t="shared" si="2"/>
        <v/>
      </c>
      <c r="BP31" s="129" t="str">
        <f t="shared" si="2"/>
        <v/>
      </c>
      <c r="BQ31" s="129" t="str">
        <f t="shared" si="2"/>
        <v/>
      </c>
      <c r="BR31" s="134" t="str">
        <f t="shared" si="2"/>
        <v/>
      </c>
      <c r="BS31" s="129" t="str">
        <f t="shared" si="6"/>
        <v/>
      </c>
    </row>
    <row r="32" spans="1:76" s="75" customFormat="1" ht="15" customHeight="1">
      <c r="A32" s="135"/>
      <c r="C32" s="70"/>
      <c r="D32" s="127"/>
      <c r="E32" s="128"/>
      <c r="F32" s="128"/>
      <c r="G32" s="129" t="str">
        <f t="shared" si="0"/>
        <v/>
      </c>
      <c r="H32" s="129" t="str">
        <f t="shared" si="3"/>
        <v/>
      </c>
      <c r="I32" s="129" t="str">
        <f t="shared" si="4"/>
        <v/>
      </c>
      <c r="J32" s="129" t="str">
        <f t="shared" si="5"/>
        <v/>
      </c>
      <c r="K32" s="130"/>
      <c r="L32" s="130"/>
      <c r="M32" s="130"/>
      <c r="N32" s="130"/>
      <c r="O32" s="130"/>
      <c r="P32" s="130"/>
      <c r="Q32" s="130"/>
      <c r="R32" s="130"/>
      <c r="S32" s="130"/>
      <c r="T32" s="130"/>
      <c r="U32" s="130"/>
      <c r="V32" s="130"/>
      <c r="W32" s="130"/>
      <c r="X32" s="130"/>
      <c r="Y32" s="130"/>
      <c r="Z32" s="130"/>
      <c r="AA32" s="130"/>
      <c r="AB32" s="130"/>
      <c r="AC32" s="130"/>
      <c r="AD32" s="131"/>
      <c r="AE32" s="132"/>
      <c r="AF32" s="132"/>
      <c r="AG32" s="132"/>
      <c r="AH32" s="132"/>
      <c r="AI32" s="132"/>
      <c r="AJ32" s="132"/>
      <c r="AK32" s="132"/>
      <c r="AL32" s="132"/>
      <c r="AM32" s="132"/>
      <c r="AN32" s="132"/>
      <c r="AO32" s="132"/>
      <c r="AP32" s="132"/>
      <c r="AQ32" s="132"/>
      <c r="AR32" s="132"/>
      <c r="AS32" s="132"/>
      <c r="AT32" s="132"/>
      <c r="AU32" s="132"/>
      <c r="AV32" s="132"/>
      <c r="AW32" s="132"/>
      <c r="AX32" s="133"/>
      <c r="AY32" s="129" t="str">
        <f t="shared" si="8"/>
        <v/>
      </c>
      <c r="AZ32" s="129" t="str">
        <f t="shared" si="8"/>
        <v/>
      </c>
      <c r="BA32" s="129" t="str">
        <f t="shared" si="8"/>
        <v/>
      </c>
      <c r="BB32" s="129" t="str">
        <f t="shared" si="8"/>
        <v/>
      </c>
      <c r="BC32" s="129" t="str">
        <f t="shared" si="8"/>
        <v/>
      </c>
      <c r="BD32" s="129" t="str">
        <f t="shared" si="8"/>
        <v/>
      </c>
      <c r="BE32" s="129" t="str">
        <f t="shared" si="8"/>
        <v/>
      </c>
      <c r="BF32" s="129" t="str">
        <f t="shared" si="8"/>
        <v/>
      </c>
      <c r="BG32" s="129" t="str">
        <f t="shared" si="8"/>
        <v/>
      </c>
      <c r="BH32" s="129" t="str">
        <f t="shared" si="8"/>
        <v/>
      </c>
      <c r="BI32" s="129" t="str">
        <f t="shared" si="8"/>
        <v/>
      </c>
      <c r="BJ32" s="129" t="str">
        <f t="shared" si="8"/>
        <v/>
      </c>
      <c r="BK32" s="129" t="str">
        <f t="shared" si="8"/>
        <v/>
      </c>
      <c r="BL32" s="129" t="str">
        <f t="shared" si="8"/>
        <v/>
      </c>
      <c r="BM32" s="129" t="str">
        <f t="shared" si="8"/>
        <v/>
      </c>
      <c r="BN32" s="129" t="str">
        <f t="shared" si="7"/>
        <v/>
      </c>
      <c r="BO32" s="129" t="str">
        <f t="shared" si="2"/>
        <v/>
      </c>
      <c r="BP32" s="129" t="str">
        <f t="shared" si="2"/>
        <v/>
      </c>
      <c r="BQ32" s="129" t="str">
        <f t="shared" si="2"/>
        <v/>
      </c>
      <c r="BR32" s="134" t="str">
        <f t="shared" si="2"/>
        <v/>
      </c>
      <c r="BS32" s="129" t="str">
        <f t="shared" si="6"/>
        <v/>
      </c>
    </row>
    <row r="33" spans="1:75" s="75" customFormat="1" ht="15" customHeight="1">
      <c r="A33" s="135"/>
      <c r="C33" s="70"/>
      <c r="D33" s="127"/>
      <c r="E33" s="128"/>
      <c r="F33" s="128"/>
      <c r="G33" s="129" t="str">
        <f t="shared" si="0"/>
        <v/>
      </c>
      <c r="H33" s="129" t="str">
        <f t="shared" si="3"/>
        <v/>
      </c>
      <c r="I33" s="129" t="str">
        <f t="shared" si="4"/>
        <v/>
      </c>
      <c r="J33" s="129" t="str">
        <f t="shared" si="5"/>
        <v/>
      </c>
      <c r="K33" s="130"/>
      <c r="L33" s="130"/>
      <c r="M33" s="130"/>
      <c r="N33" s="130"/>
      <c r="O33" s="130"/>
      <c r="P33" s="130"/>
      <c r="Q33" s="130"/>
      <c r="R33" s="130"/>
      <c r="S33" s="130"/>
      <c r="T33" s="130"/>
      <c r="U33" s="130"/>
      <c r="V33" s="130"/>
      <c r="W33" s="130"/>
      <c r="X33" s="130"/>
      <c r="Y33" s="130"/>
      <c r="Z33" s="130"/>
      <c r="AA33" s="130"/>
      <c r="AB33" s="130"/>
      <c r="AC33" s="130"/>
      <c r="AD33" s="131"/>
      <c r="AE33" s="132"/>
      <c r="AF33" s="132"/>
      <c r="AG33" s="132"/>
      <c r="AH33" s="132"/>
      <c r="AI33" s="132"/>
      <c r="AJ33" s="132"/>
      <c r="AK33" s="132"/>
      <c r="AL33" s="132"/>
      <c r="AM33" s="132"/>
      <c r="AN33" s="132"/>
      <c r="AO33" s="132"/>
      <c r="AP33" s="132"/>
      <c r="AQ33" s="132"/>
      <c r="AR33" s="132"/>
      <c r="AS33" s="132"/>
      <c r="AT33" s="132"/>
      <c r="AU33" s="132"/>
      <c r="AV33" s="132"/>
      <c r="AW33" s="132"/>
      <c r="AX33" s="133"/>
      <c r="AY33" s="129" t="str">
        <f t="shared" si="8"/>
        <v/>
      </c>
      <c r="AZ33" s="129" t="str">
        <f t="shared" si="8"/>
        <v/>
      </c>
      <c r="BA33" s="129" t="str">
        <f t="shared" si="8"/>
        <v/>
      </c>
      <c r="BB33" s="129" t="str">
        <f t="shared" si="8"/>
        <v/>
      </c>
      <c r="BC33" s="129" t="str">
        <f t="shared" si="8"/>
        <v/>
      </c>
      <c r="BD33" s="129" t="str">
        <f t="shared" si="8"/>
        <v/>
      </c>
      <c r="BE33" s="129" t="str">
        <f t="shared" si="8"/>
        <v/>
      </c>
      <c r="BF33" s="129" t="str">
        <f t="shared" si="8"/>
        <v/>
      </c>
      <c r="BG33" s="129" t="str">
        <f t="shared" si="8"/>
        <v/>
      </c>
      <c r="BH33" s="129" t="str">
        <f t="shared" si="8"/>
        <v/>
      </c>
      <c r="BI33" s="129" t="str">
        <f t="shared" si="8"/>
        <v/>
      </c>
      <c r="BJ33" s="129" t="str">
        <f t="shared" si="8"/>
        <v/>
      </c>
      <c r="BK33" s="129" t="str">
        <f t="shared" si="8"/>
        <v/>
      </c>
      <c r="BL33" s="129" t="str">
        <f t="shared" si="8"/>
        <v/>
      </c>
      <c r="BM33" s="129" t="str">
        <f t="shared" si="8"/>
        <v/>
      </c>
      <c r="BN33" s="129" t="str">
        <f t="shared" si="7"/>
        <v/>
      </c>
      <c r="BO33" s="129" t="str">
        <f t="shared" si="2"/>
        <v/>
      </c>
      <c r="BP33" s="129" t="str">
        <f t="shared" si="2"/>
        <v/>
      </c>
      <c r="BQ33" s="129" t="str">
        <f t="shared" si="2"/>
        <v/>
      </c>
      <c r="BR33" s="134" t="str">
        <f t="shared" si="2"/>
        <v/>
      </c>
      <c r="BS33" s="129" t="str">
        <f t="shared" si="6"/>
        <v/>
      </c>
    </row>
    <row r="34" spans="1:75" s="75" customFormat="1" ht="15" customHeight="1">
      <c r="A34" s="135"/>
      <c r="C34" s="70"/>
      <c r="D34" s="127"/>
      <c r="E34" s="128"/>
      <c r="F34" s="128"/>
      <c r="G34" s="129" t="str">
        <f t="shared" si="0"/>
        <v/>
      </c>
      <c r="H34" s="129" t="str">
        <f t="shared" si="3"/>
        <v/>
      </c>
      <c r="I34" s="129" t="str">
        <f t="shared" si="4"/>
        <v/>
      </c>
      <c r="J34" s="129" t="str">
        <f t="shared" si="5"/>
        <v/>
      </c>
      <c r="K34" s="130"/>
      <c r="L34" s="130"/>
      <c r="M34" s="130"/>
      <c r="N34" s="130"/>
      <c r="O34" s="130"/>
      <c r="P34" s="130"/>
      <c r="Q34" s="130"/>
      <c r="R34" s="130"/>
      <c r="S34" s="130"/>
      <c r="T34" s="130"/>
      <c r="U34" s="130"/>
      <c r="V34" s="130"/>
      <c r="W34" s="130"/>
      <c r="X34" s="130"/>
      <c r="Y34" s="130"/>
      <c r="Z34" s="130"/>
      <c r="AA34" s="130"/>
      <c r="AB34" s="130"/>
      <c r="AC34" s="130"/>
      <c r="AD34" s="131"/>
      <c r="AE34" s="132"/>
      <c r="AF34" s="132"/>
      <c r="AG34" s="132"/>
      <c r="AH34" s="132"/>
      <c r="AI34" s="132"/>
      <c r="AJ34" s="132"/>
      <c r="AK34" s="132"/>
      <c r="AL34" s="132"/>
      <c r="AM34" s="132"/>
      <c r="AN34" s="132"/>
      <c r="AO34" s="132"/>
      <c r="AP34" s="132"/>
      <c r="AQ34" s="132"/>
      <c r="AR34" s="132"/>
      <c r="AS34" s="132"/>
      <c r="AT34" s="132"/>
      <c r="AU34" s="132"/>
      <c r="AV34" s="132"/>
      <c r="AW34" s="132"/>
      <c r="AX34" s="133"/>
      <c r="AY34" s="129" t="str">
        <f t="shared" si="8"/>
        <v/>
      </c>
      <c r="AZ34" s="129" t="str">
        <f t="shared" si="8"/>
        <v/>
      </c>
      <c r="BA34" s="129" t="str">
        <f t="shared" si="8"/>
        <v/>
      </c>
      <c r="BB34" s="129" t="str">
        <f t="shared" si="8"/>
        <v/>
      </c>
      <c r="BC34" s="129" t="str">
        <f t="shared" si="8"/>
        <v/>
      </c>
      <c r="BD34" s="129" t="str">
        <f t="shared" si="8"/>
        <v/>
      </c>
      <c r="BE34" s="129" t="str">
        <f t="shared" si="8"/>
        <v/>
      </c>
      <c r="BF34" s="129" t="str">
        <f t="shared" si="8"/>
        <v/>
      </c>
      <c r="BG34" s="129" t="str">
        <f t="shared" si="8"/>
        <v/>
      </c>
      <c r="BH34" s="129" t="str">
        <f t="shared" si="8"/>
        <v/>
      </c>
      <c r="BI34" s="129" t="str">
        <f t="shared" si="8"/>
        <v/>
      </c>
      <c r="BJ34" s="129" t="str">
        <f t="shared" si="8"/>
        <v/>
      </c>
      <c r="BK34" s="129" t="str">
        <f t="shared" si="8"/>
        <v/>
      </c>
      <c r="BL34" s="129" t="str">
        <f t="shared" si="8"/>
        <v/>
      </c>
      <c r="BM34" s="129" t="str">
        <f t="shared" si="8"/>
        <v/>
      </c>
      <c r="BN34" s="129" t="str">
        <f t="shared" si="7"/>
        <v/>
      </c>
      <c r="BO34" s="129" t="str">
        <f t="shared" si="2"/>
        <v/>
      </c>
      <c r="BP34" s="129" t="str">
        <f t="shared" si="2"/>
        <v/>
      </c>
      <c r="BQ34" s="129" t="str">
        <f t="shared" si="2"/>
        <v/>
      </c>
      <c r="BR34" s="134" t="str">
        <f t="shared" si="2"/>
        <v/>
      </c>
      <c r="BS34" s="129" t="str">
        <f t="shared" si="6"/>
        <v/>
      </c>
    </row>
    <row r="35" spans="1:75" s="75" customFormat="1" ht="15" customHeight="1">
      <c r="A35" s="135"/>
      <c r="C35" s="70"/>
      <c r="D35" s="127"/>
      <c r="E35" s="128"/>
      <c r="F35" s="128"/>
      <c r="G35" s="129" t="str">
        <f t="shared" si="0"/>
        <v/>
      </c>
      <c r="H35" s="129" t="str">
        <f t="shared" si="3"/>
        <v/>
      </c>
      <c r="I35" s="129" t="str">
        <f t="shared" si="4"/>
        <v/>
      </c>
      <c r="J35" s="129" t="str">
        <f t="shared" si="5"/>
        <v/>
      </c>
      <c r="K35" s="130"/>
      <c r="L35" s="130"/>
      <c r="M35" s="130"/>
      <c r="N35" s="130"/>
      <c r="O35" s="130"/>
      <c r="P35" s="130"/>
      <c r="Q35" s="130"/>
      <c r="R35" s="130"/>
      <c r="S35" s="130"/>
      <c r="T35" s="130"/>
      <c r="U35" s="130"/>
      <c r="V35" s="130"/>
      <c r="W35" s="130"/>
      <c r="X35" s="130"/>
      <c r="Y35" s="130"/>
      <c r="Z35" s="130"/>
      <c r="AA35" s="130"/>
      <c r="AB35" s="130"/>
      <c r="AC35" s="130"/>
      <c r="AD35" s="131"/>
      <c r="AE35" s="132"/>
      <c r="AF35" s="132"/>
      <c r="AG35" s="132"/>
      <c r="AH35" s="132"/>
      <c r="AI35" s="132"/>
      <c r="AJ35" s="132"/>
      <c r="AK35" s="132"/>
      <c r="AL35" s="132"/>
      <c r="AM35" s="132"/>
      <c r="AN35" s="132"/>
      <c r="AO35" s="132"/>
      <c r="AP35" s="132"/>
      <c r="AQ35" s="132"/>
      <c r="AR35" s="132"/>
      <c r="AS35" s="132"/>
      <c r="AT35" s="132"/>
      <c r="AU35" s="132"/>
      <c r="AV35" s="132"/>
      <c r="AW35" s="132"/>
      <c r="AX35" s="133"/>
      <c r="AY35" s="129" t="str">
        <f t="shared" si="8"/>
        <v/>
      </c>
      <c r="AZ35" s="129" t="str">
        <f t="shared" si="8"/>
        <v/>
      </c>
      <c r="BA35" s="129" t="str">
        <f t="shared" si="8"/>
        <v/>
      </c>
      <c r="BB35" s="129" t="str">
        <f t="shared" si="8"/>
        <v/>
      </c>
      <c r="BC35" s="129" t="str">
        <f t="shared" si="8"/>
        <v/>
      </c>
      <c r="BD35" s="129" t="str">
        <f t="shared" si="8"/>
        <v/>
      </c>
      <c r="BE35" s="129" t="str">
        <f t="shared" si="8"/>
        <v/>
      </c>
      <c r="BF35" s="129" t="str">
        <f t="shared" si="8"/>
        <v/>
      </c>
      <c r="BG35" s="129" t="str">
        <f t="shared" si="8"/>
        <v/>
      </c>
      <c r="BH35" s="129" t="str">
        <f t="shared" si="8"/>
        <v/>
      </c>
      <c r="BI35" s="129" t="str">
        <f t="shared" si="8"/>
        <v/>
      </c>
      <c r="BJ35" s="129" t="str">
        <f t="shared" si="8"/>
        <v/>
      </c>
      <c r="BK35" s="129" t="str">
        <f t="shared" si="8"/>
        <v/>
      </c>
      <c r="BL35" s="129" t="str">
        <f t="shared" si="8"/>
        <v/>
      </c>
      <c r="BM35" s="129" t="str">
        <f t="shared" si="8"/>
        <v/>
      </c>
      <c r="BN35" s="129" t="str">
        <f t="shared" si="7"/>
        <v/>
      </c>
      <c r="BO35" s="129" t="str">
        <f t="shared" si="2"/>
        <v/>
      </c>
      <c r="BP35" s="129" t="str">
        <f t="shared" si="2"/>
        <v/>
      </c>
      <c r="BQ35" s="129" t="str">
        <f t="shared" si="2"/>
        <v/>
      </c>
      <c r="BR35" s="134" t="str">
        <f t="shared" si="2"/>
        <v/>
      </c>
      <c r="BS35" s="129" t="str">
        <f t="shared" si="6"/>
        <v/>
      </c>
    </row>
    <row r="36" spans="1:75" s="75" customFormat="1" ht="15" customHeight="1">
      <c r="A36" s="136"/>
      <c r="B36" s="137"/>
      <c r="C36" s="72"/>
      <c r="D36" s="138"/>
      <c r="E36" s="139"/>
      <c r="F36" s="139"/>
      <c r="G36" s="129" t="str">
        <f t="shared" si="0"/>
        <v/>
      </c>
      <c r="H36" s="129" t="str">
        <f t="shared" si="3"/>
        <v/>
      </c>
      <c r="I36" s="129" t="str">
        <f t="shared" si="4"/>
        <v/>
      </c>
      <c r="J36" s="129" t="str">
        <f t="shared" si="5"/>
        <v/>
      </c>
      <c r="K36" s="140"/>
      <c r="L36" s="140"/>
      <c r="M36" s="140"/>
      <c r="N36" s="140"/>
      <c r="O36" s="140"/>
      <c r="P36" s="140"/>
      <c r="Q36" s="140"/>
      <c r="R36" s="140"/>
      <c r="S36" s="140"/>
      <c r="T36" s="140"/>
      <c r="U36" s="140"/>
      <c r="V36" s="140"/>
      <c r="W36" s="140"/>
      <c r="X36" s="140"/>
      <c r="Y36" s="140"/>
      <c r="Z36" s="140"/>
      <c r="AA36" s="140"/>
      <c r="AB36" s="140"/>
      <c r="AC36" s="140"/>
      <c r="AD36" s="141"/>
      <c r="AE36" s="142"/>
      <c r="AF36" s="142"/>
      <c r="AG36" s="142"/>
      <c r="AH36" s="142"/>
      <c r="AI36" s="142"/>
      <c r="AJ36" s="142"/>
      <c r="AK36" s="142"/>
      <c r="AL36" s="142"/>
      <c r="AM36" s="142"/>
      <c r="AN36" s="142"/>
      <c r="AO36" s="142"/>
      <c r="AP36" s="142"/>
      <c r="AQ36" s="142"/>
      <c r="AR36" s="142"/>
      <c r="AS36" s="142"/>
      <c r="AT36" s="142"/>
      <c r="AU36" s="142"/>
      <c r="AV36" s="142"/>
      <c r="AW36" s="142"/>
      <c r="AX36" s="143"/>
      <c r="AY36" s="129" t="str">
        <f t="shared" si="8"/>
        <v/>
      </c>
      <c r="AZ36" s="129" t="str">
        <f t="shared" si="8"/>
        <v/>
      </c>
      <c r="BA36" s="129" t="str">
        <f t="shared" si="8"/>
        <v/>
      </c>
      <c r="BB36" s="129" t="str">
        <f t="shared" si="8"/>
        <v/>
      </c>
      <c r="BC36" s="129" t="str">
        <f t="shared" si="8"/>
        <v/>
      </c>
      <c r="BD36" s="129" t="str">
        <f t="shared" si="8"/>
        <v/>
      </c>
      <c r="BE36" s="129" t="str">
        <f t="shared" si="8"/>
        <v/>
      </c>
      <c r="BF36" s="129" t="str">
        <f t="shared" si="8"/>
        <v/>
      </c>
      <c r="BG36" s="129" t="str">
        <f t="shared" si="8"/>
        <v/>
      </c>
      <c r="BH36" s="129" t="str">
        <f t="shared" si="8"/>
        <v/>
      </c>
      <c r="BI36" s="129" t="str">
        <f t="shared" si="8"/>
        <v/>
      </c>
      <c r="BJ36" s="129" t="str">
        <f t="shared" si="8"/>
        <v/>
      </c>
      <c r="BK36" s="129" t="str">
        <f t="shared" si="8"/>
        <v/>
      </c>
      <c r="BL36" s="129" t="str">
        <f t="shared" si="8"/>
        <v/>
      </c>
      <c r="BM36" s="129" t="str">
        <f t="shared" si="8"/>
        <v/>
      </c>
      <c r="BN36" s="129" t="str">
        <f t="shared" si="7"/>
        <v/>
      </c>
      <c r="BO36" s="129" t="str">
        <f t="shared" si="2"/>
        <v/>
      </c>
      <c r="BP36" s="129" t="str">
        <f t="shared" si="2"/>
        <v/>
      </c>
      <c r="BQ36" s="129" t="str">
        <f t="shared" si="2"/>
        <v/>
      </c>
      <c r="BR36" s="134" t="str">
        <f t="shared" si="2"/>
        <v/>
      </c>
      <c r="BS36" s="129" t="str">
        <f t="shared" si="6"/>
        <v/>
      </c>
    </row>
    <row r="37" spans="1:75">
      <c r="G37" s="129" t="str">
        <f>IF(G4="","",COUNTIF(G4:G36,TRUE))</f>
        <v/>
      </c>
      <c r="H37" s="211" t="s">
        <v>117</v>
      </c>
      <c r="I37" s="211"/>
      <c r="J37" s="129" t="str">
        <f>IF(J4="","",COUNTIF(J4:J36,TRUE))</f>
        <v/>
      </c>
      <c r="K37" s="145" t="s">
        <v>184</v>
      </c>
      <c r="BR37" s="74"/>
      <c r="BS37" s="146" t="str">
        <f>IF(BS4="","",COUNTIF(AY4:BR36,1))</f>
        <v/>
      </c>
      <c r="BT37" s="118" t="s">
        <v>132</v>
      </c>
      <c r="BW37" s="147"/>
    </row>
    <row r="38" spans="1:75">
      <c r="G38" s="129" t="str">
        <f>IF(G4="","",COUNTIF(G4:G36,FALSE))</f>
        <v/>
      </c>
      <c r="H38" s="211" t="s">
        <v>116</v>
      </c>
      <c r="I38" s="211"/>
      <c r="J38" s="129" t="str">
        <f>IF(J4="","",COUNTIF(J4:J36,FALSE))</f>
        <v/>
      </c>
      <c r="L38" s="148" t="s">
        <v>185</v>
      </c>
      <c r="M38" s="149" t="s">
        <v>186</v>
      </c>
      <c r="BR38" s="74"/>
      <c r="BS38" s="146" t="str">
        <f>IF(BS4="","",SUM(BS4:BS36))</f>
        <v/>
      </c>
      <c r="BT38" s="118" t="s">
        <v>131</v>
      </c>
      <c r="BW38" s="147"/>
    </row>
    <row r="39" spans="1:75">
      <c r="G39" s="150" t="str">
        <f>IF(G4="","",G37/G40)</f>
        <v/>
      </c>
      <c r="H39" s="211" t="s">
        <v>115</v>
      </c>
      <c r="I39" s="211"/>
      <c r="J39" s="150" t="str">
        <f>IF(J4="","",J37/J40)</f>
        <v/>
      </c>
      <c r="L39" s="151" t="s">
        <v>187</v>
      </c>
      <c r="M39" s="149" t="s">
        <v>188</v>
      </c>
      <c r="BR39" s="74"/>
      <c r="BS39" s="146" t="str">
        <f>IF(BS4="","",COUNTIF(AY4:BR36,0))</f>
        <v/>
      </c>
      <c r="BT39" s="118" t="s">
        <v>130</v>
      </c>
      <c r="BW39" s="152" t="s">
        <v>189</v>
      </c>
    </row>
    <row r="40" spans="1:75">
      <c r="G40" s="129" t="str">
        <f>IF(G4="","",G38+G37)</f>
        <v/>
      </c>
      <c r="H40" s="211" t="s">
        <v>190</v>
      </c>
      <c r="I40" s="211"/>
      <c r="J40" s="129" t="str">
        <f>IF(J4="","",J38+J37)</f>
        <v/>
      </c>
      <c r="K40" s="128"/>
      <c r="L40" s="153" t="s">
        <v>191</v>
      </c>
      <c r="M40" s="149" t="s">
        <v>192</v>
      </c>
      <c r="BR40" s="154"/>
      <c r="BS40" s="155" t="str">
        <f>IF(BS4="","",(BS37+BS38)/(BS37+BS38+BS39))</f>
        <v/>
      </c>
      <c r="BT40" s="156" t="s">
        <v>193</v>
      </c>
      <c r="BW40" s="157" t="s">
        <v>194</v>
      </c>
    </row>
    <row r="41" spans="1:75">
      <c r="G41" s="129" t="str">
        <f>IF(ISBLANK(A4),"",COUNT(A4:A36))</f>
        <v/>
      </c>
      <c r="H41" s="211" t="s">
        <v>113</v>
      </c>
      <c r="I41" s="211"/>
      <c r="J41" s="129" t="str">
        <f>IF(ISBLANK(A4),"",COUNT(A4:A36))</f>
        <v/>
      </c>
      <c r="L41" s="71" t="s">
        <v>195</v>
      </c>
      <c r="M41" s="149" t="s">
        <v>196</v>
      </c>
    </row>
    <row r="42" spans="1:75">
      <c r="BR42" s="158"/>
      <c r="BS42" s="158"/>
      <c r="BT42" s="159" t="s">
        <v>132</v>
      </c>
    </row>
    <row r="43" spans="1:75">
      <c r="BR43" s="158"/>
      <c r="BS43" s="158"/>
      <c r="BT43" s="159" t="s">
        <v>131</v>
      </c>
    </row>
    <row r="44" spans="1:75">
      <c r="BR44" s="158"/>
      <c r="BS44" s="158"/>
      <c r="BT44" s="159" t="s">
        <v>130</v>
      </c>
      <c r="BW44" s="160" t="s">
        <v>197</v>
      </c>
    </row>
    <row r="45" spans="1:75">
      <c r="L45" s="145" t="s">
        <v>289</v>
      </c>
      <c r="BR45" s="158"/>
      <c r="BS45" s="158"/>
      <c r="BT45" s="159" t="s">
        <v>193</v>
      </c>
      <c r="BW45" s="157" t="s">
        <v>194</v>
      </c>
    </row>
    <row r="46" spans="1:75">
      <c r="K46" s="73">
        <v>1</v>
      </c>
      <c r="L46" s="70"/>
    </row>
    <row r="47" spans="1:75">
      <c r="K47" s="73">
        <v>2</v>
      </c>
      <c r="L47" s="70"/>
    </row>
    <row r="48" spans="1:75">
      <c r="K48" s="73">
        <v>3</v>
      </c>
      <c r="L48" s="70"/>
    </row>
    <row r="49" spans="7:12">
      <c r="K49" s="73">
        <v>4</v>
      </c>
      <c r="L49" s="70"/>
    </row>
    <row r="50" spans="7:12">
      <c r="K50" s="73">
        <v>5</v>
      </c>
      <c r="L50" s="70"/>
    </row>
    <row r="51" spans="7:12">
      <c r="K51" s="73">
        <v>6</v>
      </c>
      <c r="L51" s="70"/>
    </row>
    <row r="52" spans="7:12">
      <c r="K52" s="73">
        <v>7</v>
      </c>
      <c r="L52" s="70"/>
    </row>
    <row r="53" spans="7:12">
      <c r="K53" s="73">
        <v>8</v>
      </c>
      <c r="L53" s="70"/>
    </row>
    <row r="54" spans="7:12">
      <c r="K54" s="73">
        <v>9</v>
      </c>
      <c r="L54" s="70"/>
    </row>
    <row r="55" spans="7:12">
      <c r="K55" s="73">
        <v>10</v>
      </c>
      <c r="L55" s="70"/>
    </row>
    <row r="56" spans="7:12">
      <c r="K56" s="73">
        <v>11</v>
      </c>
      <c r="L56" s="70"/>
    </row>
    <row r="57" spans="7:12">
      <c r="G57" s="71"/>
      <c r="J57" s="71"/>
      <c r="K57" s="73">
        <v>12</v>
      </c>
      <c r="L57" s="70"/>
    </row>
    <row r="58" spans="7:12">
      <c r="K58" s="73">
        <v>13</v>
      </c>
      <c r="L58" s="70"/>
    </row>
    <row r="59" spans="7:12">
      <c r="K59" s="73">
        <v>14</v>
      </c>
      <c r="L59" s="70"/>
    </row>
    <row r="60" spans="7:12">
      <c r="K60" s="73">
        <v>15</v>
      </c>
      <c r="L60" s="70"/>
    </row>
    <row r="61" spans="7:12">
      <c r="K61" s="73">
        <v>16</v>
      </c>
      <c r="L61" s="70"/>
    </row>
    <row r="62" spans="7:12">
      <c r="K62" s="73">
        <v>17</v>
      </c>
      <c r="L62" s="70"/>
    </row>
    <row r="63" spans="7:12">
      <c r="K63" s="73">
        <v>18</v>
      </c>
      <c r="L63" s="70"/>
    </row>
    <row r="64" spans="7:12">
      <c r="K64" s="73">
        <v>19</v>
      </c>
      <c r="L64" s="70"/>
    </row>
    <row r="65" spans="11:12">
      <c r="K65" s="73">
        <v>20</v>
      </c>
      <c r="L65" s="70"/>
    </row>
    <row r="66" spans="11:12">
      <c r="K66" s="73">
        <v>21</v>
      </c>
      <c r="L66" s="70"/>
    </row>
    <row r="67" spans="11:12">
      <c r="K67" s="73">
        <v>22</v>
      </c>
      <c r="L67" s="70"/>
    </row>
    <row r="68" spans="11:12">
      <c r="K68" s="73">
        <v>23</v>
      </c>
      <c r="L68" s="70"/>
    </row>
    <row r="69" spans="11:12">
      <c r="K69" s="73">
        <v>24</v>
      </c>
      <c r="L69" s="70"/>
    </row>
    <row r="70" spans="11:12">
      <c r="K70" s="73">
        <v>25</v>
      </c>
      <c r="L70" s="70"/>
    </row>
    <row r="71" spans="11:12">
      <c r="K71" s="73">
        <v>26</v>
      </c>
      <c r="L71" s="70"/>
    </row>
    <row r="72" spans="11:12">
      <c r="K72" s="73">
        <v>27</v>
      </c>
      <c r="L72" s="70"/>
    </row>
    <row r="73" spans="11:12">
      <c r="K73" s="73">
        <v>28</v>
      </c>
      <c r="L73" s="70"/>
    </row>
    <row r="74" spans="11:12">
      <c r="K74" s="73">
        <v>29</v>
      </c>
      <c r="L74" s="70"/>
    </row>
    <row r="75" spans="11:12">
      <c r="K75" s="73">
        <v>30</v>
      </c>
      <c r="L75" s="70"/>
    </row>
    <row r="76" spans="11:12">
      <c r="K76" s="73">
        <v>31</v>
      </c>
      <c r="L76" s="70"/>
    </row>
    <row r="77" spans="11:12">
      <c r="K77" s="73">
        <v>32</v>
      </c>
      <c r="L77" s="70"/>
    </row>
    <row r="78" spans="11:12">
      <c r="K78" s="73">
        <v>33</v>
      </c>
      <c r="L78" s="70"/>
    </row>
    <row r="79" spans="11:12">
      <c r="K79" s="73">
        <v>34</v>
      </c>
      <c r="L79" s="70"/>
    </row>
    <row r="80" spans="11:12">
      <c r="K80" s="73">
        <v>35</v>
      </c>
    </row>
    <row r="82" spans="11:11">
      <c r="K82" t="s">
        <v>215</v>
      </c>
    </row>
  </sheetData>
  <sheetProtection sheet="1" formatCells="0" formatColumns="0" formatRows="0" insertColumns="0" insertRows="0" deleteColumns="0" deleteRows="0" sort="0" autoFilter="0"/>
  <mergeCells count="17">
    <mergeCell ref="J1:J3"/>
    <mergeCell ref="E1:E3"/>
    <mergeCell ref="F1:F3"/>
    <mergeCell ref="G1:G3"/>
    <mergeCell ref="H1:H2"/>
    <mergeCell ref="I1:I2"/>
    <mergeCell ref="K2:AD2"/>
    <mergeCell ref="AE2:AX2"/>
    <mergeCell ref="AY2:BR2"/>
    <mergeCell ref="K3:AD3"/>
    <mergeCell ref="AE3:AX3"/>
    <mergeCell ref="AY3:BR3"/>
    <mergeCell ref="H37:I37"/>
    <mergeCell ref="H38:I38"/>
    <mergeCell ref="H39:I39"/>
    <mergeCell ref="H40:I40"/>
    <mergeCell ref="H41:I41"/>
  </mergeCells>
  <conditionalFormatting sqref="J4:J36">
    <cfRule type="cellIs" dxfId="13" priority="3" operator="equal">
      <formula>"DISCUSS"</formula>
    </cfRule>
    <cfRule type="cellIs" dxfId="12" priority="4" operator="equal">
      <formula>FALSE</formula>
    </cfRule>
  </conditionalFormatting>
  <conditionalFormatting sqref="G4:G36">
    <cfRule type="cellIs" dxfId="11" priority="1" operator="equal">
      <formula>"DISCUSS"</formula>
    </cfRule>
    <cfRule type="cellIs" dxfId="10" priority="2" operator="equal">
      <formula>FALSE</formula>
    </cfRule>
  </conditionalFormatting>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5DDA3-D543-224B-83E9-DFCCFF9AE97D}">
  <dimension ref="A1:I51"/>
  <sheetViews>
    <sheetView workbookViewId="0">
      <selection activeCell="A4" sqref="A4"/>
    </sheetView>
  </sheetViews>
  <sheetFormatPr baseColWidth="10" defaultColWidth="11" defaultRowHeight="16"/>
  <cols>
    <col min="1" max="1" width="4.1640625" bestFit="1" customWidth="1"/>
    <col min="2" max="2" width="77.5" customWidth="1"/>
    <col min="3" max="3" width="92.33203125" customWidth="1"/>
    <col min="4" max="5" width="6.1640625" bestFit="1" customWidth="1"/>
    <col min="6" max="6" width="7.1640625" customWidth="1"/>
    <col min="7" max="7" width="3.6640625" bestFit="1" customWidth="1"/>
    <col min="8" max="9" width="20.83203125" customWidth="1"/>
  </cols>
  <sheetData>
    <row r="1" spans="1:9" ht="77" customHeight="1">
      <c r="A1" s="166"/>
      <c r="B1" s="166"/>
      <c r="C1" s="167"/>
      <c r="D1" s="206" t="s">
        <v>126</v>
      </c>
      <c r="E1" s="207" t="s">
        <v>126</v>
      </c>
      <c r="F1" s="208" t="s">
        <v>125</v>
      </c>
      <c r="G1" s="209" t="s">
        <v>124</v>
      </c>
    </row>
    <row r="2" spans="1:9">
      <c r="A2" s="166"/>
      <c r="B2" s="166"/>
      <c r="C2" s="167"/>
      <c r="D2" s="206"/>
      <c r="E2" s="207"/>
      <c r="F2" s="209"/>
      <c r="G2" s="209"/>
      <c r="H2" s="210" t="s">
        <v>134</v>
      </c>
      <c r="I2" s="210"/>
    </row>
    <row r="3" spans="1:9">
      <c r="A3" s="181" t="s">
        <v>123</v>
      </c>
      <c r="B3" s="181" t="s">
        <v>200</v>
      </c>
      <c r="C3" s="182" t="s">
        <v>121</v>
      </c>
      <c r="D3" s="174" t="str">
        <f>'Titles &amp; Abstracts'!$D$3</f>
        <v>R1</v>
      </c>
      <c r="E3" s="175" t="str">
        <f>'Titles &amp; Abstracts'!$E$3</f>
        <v>R2</v>
      </c>
      <c r="F3" s="209"/>
      <c r="G3" s="209"/>
      <c r="H3" s="173" t="str">
        <f>$D$3</f>
        <v>R1</v>
      </c>
      <c r="I3" s="173" t="str">
        <f>$E$3</f>
        <v>R2</v>
      </c>
    </row>
    <row r="4" spans="1:9">
      <c r="A4">
        <v>301</v>
      </c>
      <c r="B4" t="s">
        <v>198</v>
      </c>
      <c r="C4" t="s">
        <v>199</v>
      </c>
      <c r="D4" s="162"/>
      <c r="E4" s="163"/>
      <c r="F4" t="str">
        <f t="shared" ref="F4:F40" si="0">IF(ISBLANK(D4),"",(IF(ISBLANK(E4),"",D4=E4)))</f>
        <v/>
      </c>
      <c r="G4" s="28" t="str">
        <f t="shared" ref="G4:G40" si="1">IF(ISBLANK(D4),"",(IF(ISBLANK(E4),"",IF(F4=TRUE,D4,"DISCUSS"))))</f>
        <v/>
      </c>
    </row>
    <row r="5" spans="1:9">
      <c r="D5" s="162"/>
      <c r="E5" s="163"/>
      <c r="F5" t="str">
        <f t="shared" si="0"/>
        <v/>
      </c>
      <c r="G5" s="28" t="str">
        <f t="shared" si="1"/>
        <v/>
      </c>
    </row>
    <row r="6" spans="1:9">
      <c r="D6" s="162"/>
      <c r="E6" s="163"/>
      <c r="F6" t="str">
        <f t="shared" si="0"/>
        <v/>
      </c>
      <c r="G6" s="28" t="str">
        <f t="shared" si="1"/>
        <v/>
      </c>
    </row>
    <row r="7" spans="1:9">
      <c r="D7" s="162"/>
      <c r="E7" s="163"/>
      <c r="F7" t="str">
        <f t="shared" si="0"/>
        <v/>
      </c>
      <c r="G7" s="28" t="str">
        <f t="shared" si="1"/>
        <v/>
      </c>
    </row>
    <row r="8" spans="1:9">
      <c r="D8" s="162"/>
      <c r="E8" s="163"/>
      <c r="F8" t="str">
        <f t="shared" si="0"/>
        <v/>
      </c>
      <c r="G8" s="28" t="str">
        <f t="shared" si="1"/>
        <v/>
      </c>
    </row>
    <row r="9" spans="1:9">
      <c r="D9" s="162"/>
      <c r="E9" s="163"/>
      <c r="F9" t="str">
        <f t="shared" si="0"/>
        <v/>
      </c>
      <c r="G9" s="28" t="str">
        <f t="shared" si="1"/>
        <v/>
      </c>
    </row>
    <row r="10" spans="1:9">
      <c r="D10" s="162"/>
      <c r="E10" s="163"/>
      <c r="F10" t="str">
        <f t="shared" si="0"/>
        <v/>
      </c>
      <c r="G10" s="28" t="str">
        <f t="shared" si="1"/>
        <v/>
      </c>
    </row>
    <row r="11" spans="1:9">
      <c r="D11" s="162"/>
      <c r="E11" s="163"/>
      <c r="F11" t="str">
        <f t="shared" si="0"/>
        <v/>
      </c>
      <c r="G11" s="28" t="str">
        <f t="shared" si="1"/>
        <v/>
      </c>
    </row>
    <row r="12" spans="1:9">
      <c r="D12" s="162"/>
      <c r="E12" s="163"/>
      <c r="F12" t="str">
        <f t="shared" si="0"/>
        <v/>
      </c>
      <c r="G12" s="28" t="str">
        <f t="shared" si="1"/>
        <v/>
      </c>
    </row>
    <row r="13" spans="1:9">
      <c r="D13" s="162"/>
      <c r="E13" s="163"/>
      <c r="F13" t="str">
        <f t="shared" si="0"/>
        <v/>
      </c>
      <c r="G13" s="28" t="str">
        <f t="shared" si="1"/>
        <v/>
      </c>
    </row>
    <row r="14" spans="1:9">
      <c r="D14" s="162"/>
      <c r="E14" s="163"/>
      <c r="F14" t="str">
        <f t="shared" si="0"/>
        <v/>
      </c>
      <c r="G14" s="28" t="str">
        <f t="shared" si="1"/>
        <v/>
      </c>
    </row>
    <row r="15" spans="1:9">
      <c r="D15" s="162"/>
      <c r="E15" s="163"/>
      <c r="F15" t="str">
        <f t="shared" si="0"/>
        <v/>
      </c>
      <c r="G15" s="28" t="str">
        <f t="shared" si="1"/>
        <v/>
      </c>
    </row>
    <row r="16" spans="1:9">
      <c r="D16" s="162"/>
      <c r="E16" s="163"/>
      <c r="F16" t="str">
        <f t="shared" si="0"/>
        <v/>
      </c>
      <c r="G16" s="28" t="str">
        <f t="shared" si="1"/>
        <v/>
      </c>
    </row>
    <row r="17" spans="4:7">
      <c r="D17" s="162"/>
      <c r="E17" s="163"/>
      <c r="F17" t="str">
        <f t="shared" si="0"/>
        <v/>
      </c>
      <c r="G17" s="28" t="str">
        <f t="shared" si="1"/>
        <v/>
      </c>
    </row>
    <row r="18" spans="4:7">
      <c r="D18" s="162"/>
      <c r="E18" s="163"/>
      <c r="F18" t="str">
        <f t="shared" si="0"/>
        <v/>
      </c>
      <c r="G18" s="28" t="str">
        <f t="shared" si="1"/>
        <v/>
      </c>
    </row>
    <row r="19" spans="4:7">
      <c r="D19" s="162"/>
      <c r="E19" s="163"/>
      <c r="F19" t="str">
        <f t="shared" si="0"/>
        <v/>
      </c>
      <c r="G19" s="28" t="str">
        <f t="shared" si="1"/>
        <v/>
      </c>
    </row>
    <row r="20" spans="4:7">
      <c r="D20" s="162"/>
      <c r="E20" s="163"/>
      <c r="F20" t="str">
        <f t="shared" si="0"/>
        <v/>
      </c>
      <c r="G20" s="28" t="str">
        <f t="shared" si="1"/>
        <v/>
      </c>
    </row>
    <row r="21" spans="4:7">
      <c r="D21" s="162"/>
      <c r="E21" s="163"/>
      <c r="F21" t="str">
        <f t="shared" si="0"/>
        <v/>
      </c>
      <c r="G21" s="28" t="str">
        <f t="shared" si="1"/>
        <v/>
      </c>
    </row>
    <row r="22" spans="4:7">
      <c r="D22" s="162"/>
      <c r="E22" s="163"/>
      <c r="F22" t="str">
        <f t="shared" si="0"/>
        <v/>
      </c>
      <c r="G22" s="28" t="str">
        <f t="shared" si="1"/>
        <v/>
      </c>
    </row>
    <row r="23" spans="4:7">
      <c r="D23" s="162"/>
      <c r="E23" s="163"/>
      <c r="F23" t="str">
        <f t="shared" si="0"/>
        <v/>
      </c>
      <c r="G23" s="28" t="str">
        <f t="shared" si="1"/>
        <v/>
      </c>
    </row>
    <row r="24" spans="4:7">
      <c r="D24" s="162"/>
      <c r="E24" s="163"/>
      <c r="F24" t="str">
        <f t="shared" si="0"/>
        <v/>
      </c>
      <c r="G24" s="28" t="str">
        <f t="shared" si="1"/>
        <v/>
      </c>
    </row>
    <row r="25" spans="4:7">
      <c r="D25" s="162"/>
      <c r="E25" s="163"/>
      <c r="F25" t="str">
        <f t="shared" si="0"/>
        <v/>
      </c>
      <c r="G25" s="28" t="str">
        <f t="shared" si="1"/>
        <v/>
      </c>
    </row>
    <row r="26" spans="4:7">
      <c r="D26" s="162"/>
      <c r="E26" s="163"/>
      <c r="F26" t="str">
        <f t="shared" si="0"/>
        <v/>
      </c>
      <c r="G26" s="28" t="str">
        <f t="shared" si="1"/>
        <v/>
      </c>
    </row>
    <row r="27" spans="4:7">
      <c r="D27" s="162"/>
      <c r="E27" s="163"/>
      <c r="F27" t="str">
        <f t="shared" si="0"/>
        <v/>
      </c>
      <c r="G27" s="28" t="str">
        <f t="shared" si="1"/>
        <v/>
      </c>
    </row>
    <row r="28" spans="4:7">
      <c r="D28" s="162"/>
      <c r="E28" s="163"/>
      <c r="F28" t="str">
        <f t="shared" si="0"/>
        <v/>
      </c>
      <c r="G28" s="28" t="str">
        <f t="shared" si="1"/>
        <v/>
      </c>
    </row>
    <row r="29" spans="4:7">
      <c r="D29" s="162"/>
      <c r="E29" s="163"/>
      <c r="F29" t="str">
        <f t="shared" si="0"/>
        <v/>
      </c>
      <c r="G29" s="28" t="str">
        <f t="shared" si="1"/>
        <v/>
      </c>
    </row>
    <row r="30" spans="4:7">
      <c r="D30" s="162"/>
      <c r="E30" s="163"/>
      <c r="F30" t="str">
        <f t="shared" si="0"/>
        <v/>
      </c>
      <c r="G30" s="28" t="str">
        <f t="shared" si="1"/>
        <v/>
      </c>
    </row>
    <row r="31" spans="4:7">
      <c r="D31" s="162"/>
      <c r="E31" s="163"/>
      <c r="F31" t="str">
        <f t="shared" si="0"/>
        <v/>
      </c>
      <c r="G31" s="28" t="str">
        <f t="shared" si="1"/>
        <v/>
      </c>
    </row>
    <row r="32" spans="4:7">
      <c r="D32" s="162"/>
      <c r="E32" s="163"/>
      <c r="F32" t="str">
        <f t="shared" si="0"/>
        <v/>
      </c>
      <c r="G32" s="28" t="str">
        <f t="shared" si="1"/>
        <v/>
      </c>
    </row>
    <row r="33" spans="2:9">
      <c r="D33" s="162"/>
      <c r="E33" s="163"/>
      <c r="F33" t="str">
        <f t="shared" si="0"/>
        <v/>
      </c>
      <c r="G33" s="28" t="str">
        <f t="shared" si="1"/>
        <v/>
      </c>
    </row>
    <row r="34" spans="2:9">
      <c r="D34" s="162"/>
      <c r="E34" s="163"/>
      <c r="F34" t="str">
        <f t="shared" si="0"/>
        <v/>
      </c>
      <c r="G34" s="28" t="str">
        <f t="shared" si="1"/>
        <v/>
      </c>
    </row>
    <row r="35" spans="2:9">
      <c r="D35" s="162"/>
      <c r="E35" s="163"/>
      <c r="F35" t="str">
        <f t="shared" si="0"/>
        <v/>
      </c>
      <c r="G35" s="28" t="str">
        <f t="shared" si="1"/>
        <v/>
      </c>
    </row>
    <row r="36" spans="2:9">
      <c r="D36" s="162"/>
      <c r="E36" s="163"/>
      <c r="F36" t="str">
        <f t="shared" si="0"/>
        <v/>
      </c>
      <c r="G36" s="28" t="str">
        <f t="shared" si="1"/>
        <v/>
      </c>
    </row>
    <row r="37" spans="2:9">
      <c r="D37" s="162"/>
      <c r="E37" s="163"/>
      <c r="F37" t="str">
        <f t="shared" si="0"/>
        <v/>
      </c>
      <c r="G37" s="28" t="str">
        <f t="shared" si="1"/>
        <v/>
      </c>
    </row>
    <row r="38" spans="2:9">
      <c r="D38" s="162"/>
      <c r="E38" s="163"/>
      <c r="F38" t="str">
        <f t="shared" si="0"/>
        <v/>
      </c>
      <c r="G38" s="28" t="str">
        <f t="shared" si="1"/>
        <v/>
      </c>
    </row>
    <row r="39" spans="2:9">
      <c r="D39" s="162"/>
      <c r="E39" s="163"/>
      <c r="F39" t="str">
        <f t="shared" si="0"/>
        <v/>
      </c>
      <c r="G39" s="28" t="str">
        <f t="shared" si="1"/>
        <v/>
      </c>
    </row>
    <row r="40" spans="2:9">
      <c r="D40" s="162"/>
      <c r="E40" s="163"/>
      <c r="F40" t="str">
        <f t="shared" si="0"/>
        <v/>
      </c>
      <c r="G40" s="28" t="str">
        <f t="shared" si="1"/>
        <v/>
      </c>
    </row>
    <row r="41" spans="2:9">
      <c r="D41" s="24"/>
      <c r="E41" s="32" t="s">
        <v>117</v>
      </c>
      <c r="F41">
        <f>COUNTIF(F4:F40,"TRUE")</f>
        <v>0</v>
      </c>
      <c r="G41" s="24">
        <f>COUNTIF(G4:G40,1)</f>
        <v>0</v>
      </c>
      <c r="H41" t="s">
        <v>119</v>
      </c>
      <c r="I41" t="s">
        <v>219</v>
      </c>
    </row>
    <row r="42" spans="2:9">
      <c r="B42" s="32" t="s">
        <v>212</v>
      </c>
      <c r="C42" s="18"/>
      <c r="D42" s="24"/>
      <c r="E42" s="32" t="s">
        <v>116</v>
      </c>
      <c r="F42">
        <f>COUNTIF(F4:F40,"FALSE")</f>
        <v>0</v>
      </c>
      <c r="G42" s="24">
        <f>COUNTIF(G4:G40,"A")</f>
        <v>0</v>
      </c>
      <c r="H42" t="s">
        <v>118</v>
      </c>
      <c r="I42" t="s">
        <v>203</v>
      </c>
    </row>
    <row r="43" spans="2:9">
      <c r="D43" s="24"/>
      <c r="E43" s="32" t="s">
        <v>115</v>
      </c>
      <c r="F43" s="29" t="e">
        <f>F41/F44</f>
        <v>#DIV/0!</v>
      </c>
      <c r="G43" s="24"/>
      <c r="I43" t="s">
        <v>204</v>
      </c>
    </row>
    <row r="44" spans="2:9">
      <c r="B44" s="10" t="s">
        <v>217</v>
      </c>
      <c r="D44" s="24"/>
      <c r="E44" s="32" t="s">
        <v>114</v>
      </c>
      <c r="F44">
        <f>F42+F41</f>
        <v>0</v>
      </c>
      <c r="G44" s="24"/>
    </row>
    <row r="45" spans="2:9">
      <c r="B45" s="10" t="s">
        <v>218</v>
      </c>
      <c r="D45" s="24"/>
      <c r="E45" s="32" t="s">
        <v>113</v>
      </c>
      <c r="F45">
        <f>COUNT(A4:A40)</f>
        <v>1</v>
      </c>
    </row>
    <row r="46" spans="2:9">
      <c r="B46" s="10" t="s">
        <v>209</v>
      </c>
    </row>
    <row r="47" spans="2:9">
      <c r="B47" s="10"/>
      <c r="C47" s="31" t="s">
        <v>201</v>
      </c>
      <c r="E47" s="31" t="s">
        <v>117</v>
      </c>
      <c r="F47" s="30"/>
      <c r="G47" s="30"/>
      <c r="H47" s="30" t="s">
        <v>119</v>
      </c>
    </row>
    <row r="48" spans="2:9">
      <c r="B48" s="10" t="s">
        <v>210</v>
      </c>
      <c r="C48" s="161" t="s">
        <v>9</v>
      </c>
      <c r="D48" s="41"/>
      <c r="E48" s="31" t="s">
        <v>116</v>
      </c>
      <c r="F48" s="30"/>
      <c r="G48" s="30"/>
      <c r="H48" s="30" t="s">
        <v>118</v>
      </c>
    </row>
    <row r="49" spans="2:8">
      <c r="B49" s="10" t="s">
        <v>211</v>
      </c>
      <c r="D49" s="41"/>
      <c r="E49" s="31" t="s">
        <v>115</v>
      </c>
      <c r="F49" s="30"/>
      <c r="G49" s="30"/>
      <c r="H49" s="30"/>
    </row>
    <row r="50" spans="2:8">
      <c r="D50" s="41"/>
      <c r="E50" s="31" t="s">
        <v>114</v>
      </c>
      <c r="F50" s="30"/>
      <c r="G50" s="30"/>
      <c r="H50" s="30"/>
    </row>
    <row r="51" spans="2:8">
      <c r="D51" s="41"/>
      <c r="E51" s="31" t="s">
        <v>113</v>
      </c>
      <c r="F51" s="30"/>
      <c r="G51" s="30"/>
      <c r="H51" s="30"/>
    </row>
  </sheetData>
  <mergeCells count="5">
    <mergeCell ref="D1:D2"/>
    <mergeCell ref="E1:E2"/>
    <mergeCell ref="F1:F3"/>
    <mergeCell ref="G1:G3"/>
    <mergeCell ref="H2:I2"/>
  </mergeCells>
  <conditionalFormatting sqref="F4:F40">
    <cfRule type="containsText" dxfId="9" priority="2" operator="containsText" text="FALSE">
      <formula>NOT(ISERROR(SEARCH("FALSE",F4)))</formula>
    </cfRule>
  </conditionalFormatting>
  <conditionalFormatting sqref="G4:G40">
    <cfRule type="containsText" dxfId="8" priority="1" operator="containsText" text="DISCUSS">
      <formula>NOT(ISERROR(SEARCH("DISCUSS",G4)))</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ECF1-2EFC-B940-863A-06CE537A148E}">
  <dimension ref="A1:S51"/>
  <sheetViews>
    <sheetView workbookViewId="0">
      <selection activeCell="A4" sqref="A4"/>
    </sheetView>
  </sheetViews>
  <sheetFormatPr baseColWidth="10" defaultColWidth="11" defaultRowHeight="16"/>
  <cols>
    <col min="1" max="1" width="4.1640625" style="6" bestFit="1" customWidth="1"/>
    <col min="2" max="2" width="31.83203125" bestFit="1" customWidth="1"/>
    <col min="3" max="3" width="5.1640625" bestFit="1" customWidth="1"/>
    <col min="4" max="4" width="32" customWidth="1"/>
    <col min="5" max="5" width="19.83203125" customWidth="1"/>
    <col min="6" max="6" width="7.5" bestFit="1" customWidth="1"/>
    <col min="7" max="7" width="5.33203125" bestFit="1" customWidth="1"/>
    <col min="8" max="8" width="7.1640625" customWidth="1"/>
    <col min="9" max="9" width="16" style="24" customWidth="1"/>
    <col min="10" max="11" width="6.1640625" bestFit="1" customWidth="1"/>
    <col min="12" max="12" width="8.5" bestFit="1" customWidth="1"/>
    <col min="13" max="13" width="3.5" style="28" customWidth="1"/>
    <col min="14" max="14" width="20.83203125" style="18" customWidth="1"/>
    <col min="15" max="15" width="20.83203125" customWidth="1"/>
  </cols>
  <sheetData>
    <row r="1" spans="1:19" ht="70" customHeight="1">
      <c r="A1" s="165"/>
      <c r="B1" s="166"/>
      <c r="C1" s="166"/>
      <c r="D1" s="166"/>
      <c r="E1" s="166"/>
      <c r="F1" s="166"/>
      <c r="G1" s="166"/>
      <c r="H1" s="166"/>
      <c r="I1" s="166"/>
      <c r="J1" s="206" t="s">
        <v>126</v>
      </c>
      <c r="K1" s="207" t="s">
        <v>126</v>
      </c>
      <c r="L1" s="208" t="s">
        <v>125</v>
      </c>
      <c r="M1" s="209" t="s">
        <v>124</v>
      </c>
      <c r="N1" s="38"/>
      <c r="O1" s="37"/>
    </row>
    <row r="2" spans="1:19">
      <c r="A2" s="165"/>
      <c r="B2" s="166"/>
      <c r="C2" s="166"/>
      <c r="D2" s="166"/>
      <c r="E2" s="166"/>
      <c r="F2" s="166"/>
      <c r="G2" s="166"/>
      <c r="H2" s="166"/>
      <c r="I2" s="166"/>
      <c r="J2" s="206"/>
      <c r="K2" s="207"/>
      <c r="L2" s="208"/>
      <c r="M2" s="209"/>
      <c r="N2" s="210" t="s">
        <v>129</v>
      </c>
      <c r="O2" s="210"/>
    </row>
    <row r="3" spans="1:19">
      <c r="A3" s="180" t="s">
        <v>123</v>
      </c>
      <c r="B3" s="181" t="s">
        <v>138</v>
      </c>
      <c r="C3" s="181" t="s">
        <v>127</v>
      </c>
      <c r="D3" s="181" t="s">
        <v>122</v>
      </c>
      <c r="E3" s="181" t="s">
        <v>98</v>
      </c>
      <c r="F3" s="181" t="s">
        <v>137</v>
      </c>
      <c r="G3" s="181" t="s">
        <v>136</v>
      </c>
      <c r="H3" s="181" t="s">
        <v>135</v>
      </c>
      <c r="I3" s="181" t="s">
        <v>206</v>
      </c>
      <c r="J3" s="174" t="str">
        <f>'Titles &amp; Abstracts'!$D$3</f>
        <v>R1</v>
      </c>
      <c r="K3" s="175" t="str">
        <f>'Titles &amp; Abstracts'!$E$3</f>
        <v>R2</v>
      </c>
      <c r="L3" s="208"/>
      <c r="M3" s="209"/>
      <c r="N3" s="173" t="str">
        <f>$J$3</f>
        <v>R1</v>
      </c>
      <c r="O3" s="173" t="str">
        <f>$K$3</f>
        <v>R2</v>
      </c>
    </row>
    <row r="4" spans="1:19" s="24" customFormat="1" ht="15" customHeight="1">
      <c r="A4"/>
      <c r="B4"/>
      <c r="C4"/>
      <c r="D4"/>
      <c r="E4"/>
      <c r="F4"/>
      <c r="G4"/>
      <c r="H4"/>
      <c r="I4"/>
      <c r="J4" s="162"/>
      <c r="K4" s="163"/>
      <c r="L4" t="str">
        <f t="shared" ref="L4:L40" si="0">IF(ISBLANK(J4),"",(IF(ISBLANK(K4),"",J4=K4)))</f>
        <v/>
      </c>
      <c r="M4" s="28" t="str">
        <f t="shared" ref="M4:M40" si="1">IF(ISBLANK(J4),"",(IF(ISBLANK(K4),"",IF(L4=TRUE,J4,"DISCUSS"))))</f>
        <v/>
      </c>
      <c r="N4"/>
      <c r="O4"/>
      <c r="P4"/>
      <c r="Q4"/>
      <c r="R4"/>
      <c r="S4"/>
    </row>
    <row r="5" spans="1:19" s="24" customFormat="1" ht="15" customHeight="1">
      <c r="A5"/>
      <c r="B5"/>
      <c r="C5"/>
      <c r="D5"/>
      <c r="E5"/>
      <c r="F5"/>
      <c r="G5"/>
      <c r="H5"/>
      <c r="I5"/>
      <c r="J5" s="162"/>
      <c r="K5" s="163"/>
      <c r="L5" t="str">
        <f t="shared" si="0"/>
        <v/>
      </c>
      <c r="M5" s="28" t="str">
        <f t="shared" si="1"/>
        <v/>
      </c>
      <c r="N5"/>
      <c r="O5"/>
      <c r="P5"/>
      <c r="Q5"/>
      <c r="R5"/>
      <c r="S5"/>
    </row>
    <row r="6" spans="1:19" s="24" customFormat="1" ht="15" customHeight="1">
      <c r="A6"/>
      <c r="B6"/>
      <c r="C6"/>
      <c r="D6"/>
      <c r="E6"/>
      <c r="F6"/>
      <c r="G6"/>
      <c r="H6"/>
      <c r="I6"/>
      <c r="J6" s="162"/>
      <c r="K6" s="163"/>
      <c r="L6" t="str">
        <f t="shared" si="0"/>
        <v/>
      </c>
      <c r="M6" s="28" t="str">
        <f t="shared" si="1"/>
        <v/>
      </c>
      <c r="N6"/>
      <c r="O6"/>
      <c r="P6"/>
      <c r="Q6"/>
      <c r="R6"/>
      <c r="S6"/>
    </row>
    <row r="7" spans="1:19" s="24" customFormat="1" ht="15" customHeight="1">
      <c r="A7"/>
      <c r="B7"/>
      <c r="C7"/>
      <c r="D7"/>
      <c r="E7"/>
      <c r="F7"/>
      <c r="G7"/>
      <c r="H7"/>
      <c r="I7"/>
      <c r="J7" s="162"/>
      <c r="K7" s="163"/>
      <c r="L7" t="str">
        <f t="shared" si="0"/>
        <v/>
      </c>
      <c r="M7" s="28" t="str">
        <f t="shared" si="1"/>
        <v/>
      </c>
      <c r="N7"/>
      <c r="O7"/>
      <c r="P7"/>
      <c r="Q7"/>
      <c r="R7"/>
      <c r="S7"/>
    </row>
    <row r="8" spans="1:19" s="24" customFormat="1" ht="15" customHeight="1">
      <c r="A8"/>
      <c r="B8"/>
      <c r="C8"/>
      <c r="D8"/>
      <c r="E8"/>
      <c r="F8"/>
      <c r="G8"/>
      <c r="H8"/>
      <c r="I8"/>
      <c r="J8" s="162"/>
      <c r="K8" s="163"/>
      <c r="L8" t="str">
        <f t="shared" si="0"/>
        <v/>
      </c>
      <c r="M8" s="28" t="str">
        <f t="shared" si="1"/>
        <v/>
      </c>
      <c r="N8"/>
      <c r="O8"/>
      <c r="P8"/>
      <c r="Q8"/>
      <c r="R8"/>
      <c r="S8"/>
    </row>
    <row r="9" spans="1:19" s="24" customFormat="1" ht="15" customHeight="1">
      <c r="A9"/>
      <c r="B9"/>
      <c r="C9"/>
      <c r="D9"/>
      <c r="E9"/>
      <c r="F9"/>
      <c r="G9"/>
      <c r="H9"/>
      <c r="I9"/>
      <c r="J9" s="162"/>
      <c r="K9" s="163"/>
      <c r="L9" t="str">
        <f t="shared" si="0"/>
        <v/>
      </c>
      <c r="M9" s="28" t="str">
        <f t="shared" si="1"/>
        <v/>
      </c>
      <c r="N9"/>
      <c r="O9"/>
      <c r="P9"/>
      <c r="Q9"/>
      <c r="R9"/>
      <c r="S9"/>
    </row>
    <row r="10" spans="1:19" s="24" customFormat="1" ht="15" customHeight="1">
      <c r="A10"/>
      <c r="B10"/>
      <c r="C10"/>
      <c r="D10"/>
      <c r="E10"/>
      <c r="F10"/>
      <c r="G10"/>
      <c r="H10"/>
      <c r="I10"/>
      <c r="J10" s="162"/>
      <c r="K10" s="163"/>
      <c r="L10" t="str">
        <f t="shared" si="0"/>
        <v/>
      </c>
      <c r="M10" s="28" t="str">
        <f t="shared" si="1"/>
        <v/>
      </c>
      <c r="N10"/>
      <c r="O10"/>
      <c r="P10"/>
      <c r="Q10"/>
      <c r="R10"/>
      <c r="S10"/>
    </row>
    <row r="11" spans="1:19" s="24" customFormat="1" ht="15" customHeight="1">
      <c r="A11"/>
      <c r="B11"/>
      <c r="C11"/>
      <c r="D11"/>
      <c r="E11"/>
      <c r="F11"/>
      <c r="G11"/>
      <c r="H11"/>
      <c r="I11"/>
      <c r="J11" s="162"/>
      <c r="K11" s="163"/>
      <c r="L11" t="str">
        <f t="shared" si="0"/>
        <v/>
      </c>
      <c r="M11" s="28" t="str">
        <f t="shared" si="1"/>
        <v/>
      </c>
      <c r="N11"/>
      <c r="O11"/>
      <c r="P11"/>
      <c r="Q11"/>
      <c r="R11"/>
      <c r="S11"/>
    </row>
    <row r="12" spans="1:19" s="24" customFormat="1" ht="15" customHeight="1">
      <c r="A12"/>
      <c r="B12"/>
      <c r="C12"/>
      <c r="D12"/>
      <c r="E12"/>
      <c r="F12"/>
      <c r="G12"/>
      <c r="H12"/>
      <c r="I12"/>
      <c r="J12" s="162"/>
      <c r="K12" s="163"/>
      <c r="L12" t="str">
        <f t="shared" si="0"/>
        <v/>
      </c>
      <c r="M12" s="28" t="str">
        <f t="shared" si="1"/>
        <v/>
      </c>
      <c r="N12"/>
      <c r="O12"/>
      <c r="P12"/>
      <c r="Q12"/>
      <c r="R12"/>
      <c r="S12"/>
    </row>
    <row r="13" spans="1:19" s="24" customFormat="1" ht="15" customHeight="1">
      <c r="A13"/>
      <c r="B13"/>
      <c r="C13"/>
      <c r="D13"/>
      <c r="E13"/>
      <c r="F13"/>
      <c r="G13"/>
      <c r="H13"/>
      <c r="I13"/>
      <c r="J13" s="162"/>
      <c r="K13" s="163"/>
      <c r="L13" t="str">
        <f t="shared" si="0"/>
        <v/>
      </c>
      <c r="M13" s="28" t="str">
        <f t="shared" si="1"/>
        <v/>
      </c>
      <c r="N13"/>
      <c r="O13"/>
      <c r="P13"/>
      <c r="Q13"/>
      <c r="R13"/>
      <c r="S13"/>
    </row>
    <row r="14" spans="1:19" s="24" customFormat="1" ht="15" customHeight="1">
      <c r="A14"/>
      <c r="B14"/>
      <c r="C14"/>
      <c r="D14"/>
      <c r="E14"/>
      <c r="F14"/>
      <c r="G14"/>
      <c r="H14"/>
      <c r="I14"/>
      <c r="J14" s="162"/>
      <c r="K14" s="163"/>
      <c r="L14" t="str">
        <f t="shared" si="0"/>
        <v/>
      </c>
      <c r="M14" s="28" t="str">
        <f t="shared" si="1"/>
        <v/>
      </c>
      <c r="N14"/>
      <c r="O14"/>
      <c r="P14"/>
      <c r="Q14"/>
      <c r="R14"/>
      <c r="S14"/>
    </row>
    <row r="15" spans="1:19" s="24" customFormat="1" ht="15" customHeight="1">
      <c r="A15"/>
      <c r="B15"/>
      <c r="C15"/>
      <c r="D15"/>
      <c r="E15"/>
      <c r="F15"/>
      <c r="G15"/>
      <c r="H15"/>
      <c r="I15"/>
      <c r="J15" s="162"/>
      <c r="K15" s="163"/>
      <c r="L15" t="str">
        <f t="shared" si="0"/>
        <v/>
      </c>
      <c r="M15" s="28" t="str">
        <f t="shared" si="1"/>
        <v/>
      </c>
      <c r="N15"/>
      <c r="O15"/>
      <c r="P15"/>
      <c r="Q15"/>
      <c r="R15"/>
      <c r="S15"/>
    </row>
    <row r="16" spans="1:19" s="24" customFormat="1" ht="15" customHeight="1">
      <c r="A16"/>
      <c r="B16"/>
      <c r="C16"/>
      <c r="D16"/>
      <c r="E16"/>
      <c r="F16"/>
      <c r="G16"/>
      <c r="H16"/>
      <c r="I16"/>
      <c r="J16" s="162"/>
      <c r="K16" s="163"/>
      <c r="L16" t="str">
        <f t="shared" si="0"/>
        <v/>
      </c>
      <c r="M16" s="28" t="str">
        <f t="shared" si="1"/>
        <v/>
      </c>
      <c r="N16"/>
      <c r="O16"/>
      <c r="P16"/>
      <c r="Q16"/>
      <c r="R16"/>
      <c r="S16"/>
    </row>
    <row r="17" spans="1:19" s="24" customFormat="1" ht="15" customHeight="1">
      <c r="A17"/>
      <c r="B17"/>
      <c r="C17"/>
      <c r="D17"/>
      <c r="E17"/>
      <c r="F17"/>
      <c r="G17"/>
      <c r="H17"/>
      <c r="I17"/>
      <c r="J17" s="162"/>
      <c r="K17" s="163"/>
      <c r="L17" t="str">
        <f t="shared" si="0"/>
        <v/>
      </c>
      <c r="M17" s="28" t="str">
        <f t="shared" si="1"/>
        <v/>
      </c>
      <c r="N17"/>
      <c r="O17"/>
      <c r="P17"/>
      <c r="Q17"/>
      <c r="R17"/>
      <c r="S17"/>
    </row>
    <row r="18" spans="1:19" s="24" customFormat="1" ht="15" customHeight="1">
      <c r="A18"/>
      <c r="B18"/>
      <c r="C18"/>
      <c r="D18"/>
      <c r="E18"/>
      <c r="F18"/>
      <c r="G18"/>
      <c r="H18"/>
      <c r="I18"/>
      <c r="J18" s="162"/>
      <c r="K18" s="163"/>
      <c r="L18" t="str">
        <f t="shared" si="0"/>
        <v/>
      </c>
      <c r="M18" s="28" t="str">
        <f t="shared" si="1"/>
        <v/>
      </c>
      <c r="N18"/>
      <c r="O18"/>
      <c r="P18"/>
      <c r="Q18"/>
      <c r="R18"/>
      <c r="S18"/>
    </row>
    <row r="19" spans="1:19" s="24" customFormat="1" ht="15" customHeight="1">
      <c r="A19"/>
      <c r="B19"/>
      <c r="C19"/>
      <c r="D19"/>
      <c r="E19"/>
      <c r="F19"/>
      <c r="G19"/>
      <c r="H19"/>
      <c r="I19"/>
      <c r="J19" s="162"/>
      <c r="K19" s="163"/>
      <c r="L19" t="str">
        <f t="shared" si="0"/>
        <v/>
      </c>
      <c r="M19" s="28" t="str">
        <f t="shared" si="1"/>
        <v/>
      </c>
      <c r="N19"/>
      <c r="O19"/>
      <c r="P19"/>
      <c r="Q19"/>
      <c r="R19"/>
      <c r="S19"/>
    </row>
    <row r="20" spans="1:19" s="24" customFormat="1" ht="15" customHeight="1">
      <c r="A20"/>
      <c r="B20"/>
      <c r="C20"/>
      <c r="D20"/>
      <c r="E20"/>
      <c r="F20"/>
      <c r="G20"/>
      <c r="H20"/>
      <c r="I20"/>
      <c r="J20" s="162"/>
      <c r="K20" s="163"/>
      <c r="L20" t="str">
        <f t="shared" si="0"/>
        <v/>
      </c>
      <c r="M20" s="28" t="str">
        <f t="shared" si="1"/>
        <v/>
      </c>
      <c r="N20"/>
      <c r="O20"/>
      <c r="P20"/>
      <c r="Q20"/>
      <c r="R20"/>
      <c r="S20"/>
    </row>
    <row r="21" spans="1:19" s="24" customFormat="1" ht="15" customHeight="1">
      <c r="A21"/>
      <c r="B21"/>
      <c r="C21"/>
      <c r="D21"/>
      <c r="E21"/>
      <c r="F21"/>
      <c r="G21"/>
      <c r="H21"/>
      <c r="I21"/>
      <c r="J21" s="162"/>
      <c r="K21" s="163"/>
      <c r="L21" t="str">
        <f t="shared" si="0"/>
        <v/>
      </c>
      <c r="M21" s="28" t="str">
        <f t="shared" si="1"/>
        <v/>
      </c>
      <c r="N21"/>
      <c r="O21"/>
      <c r="P21"/>
      <c r="Q21"/>
      <c r="R21"/>
      <c r="S21"/>
    </row>
    <row r="22" spans="1:19" s="24" customFormat="1" ht="15" customHeight="1">
      <c r="A22"/>
      <c r="B22"/>
      <c r="C22"/>
      <c r="D22"/>
      <c r="E22"/>
      <c r="F22"/>
      <c r="G22"/>
      <c r="H22"/>
      <c r="I22"/>
      <c r="J22" s="162"/>
      <c r="K22" s="163"/>
      <c r="L22" t="str">
        <f t="shared" si="0"/>
        <v/>
      </c>
      <c r="M22" s="28" t="str">
        <f t="shared" si="1"/>
        <v/>
      </c>
      <c r="N22"/>
      <c r="O22"/>
      <c r="P22"/>
      <c r="Q22"/>
      <c r="R22"/>
      <c r="S22"/>
    </row>
    <row r="23" spans="1:19" s="24" customFormat="1" ht="15" customHeight="1">
      <c r="A23"/>
      <c r="B23"/>
      <c r="C23"/>
      <c r="D23"/>
      <c r="E23"/>
      <c r="F23"/>
      <c r="G23"/>
      <c r="H23"/>
      <c r="I23"/>
      <c r="J23" s="162"/>
      <c r="K23" s="163"/>
      <c r="L23" t="str">
        <f t="shared" si="0"/>
        <v/>
      </c>
      <c r="M23" s="28" t="str">
        <f t="shared" si="1"/>
        <v/>
      </c>
      <c r="N23"/>
      <c r="O23"/>
      <c r="P23"/>
      <c r="Q23"/>
      <c r="R23"/>
      <c r="S23"/>
    </row>
    <row r="24" spans="1:19" s="24" customFormat="1" ht="15" customHeight="1">
      <c r="A24"/>
      <c r="B24"/>
      <c r="C24"/>
      <c r="D24"/>
      <c r="E24"/>
      <c r="F24"/>
      <c r="G24"/>
      <c r="H24"/>
      <c r="I24"/>
      <c r="J24" s="162"/>
      <c r="K24" s="163"/>
      <c r="L24" t="str">
        <f t="shared" si="0"/>
        <v/>
      </c>
      <c r="M24" s="28" t="str">
        <f t="shared" si="1"/>
        <v/>
      </c>
      <c r="N24"/>
      <c r="O24"/>
      <c r="P24"/>
      <c r="Q24"/>
      <c r="R24"/>
      <c r="S24"/>
    </row>
    <row r="25" spans="1:19" s="24" customFormat="1" ht="15" customHeight="1">
      <c r="A25"/>
      <c r="B25"/>
      <c r="C25"/>
      <c r="D25"/>
      <c r="E25"/>
      <c r="F25"/>
      <c r="G25"/>
      <c r="H25"/>
      <c r="I25"/>
      <c r="J25" s="162"/>
      <c r="K25" s="163"/>
      <c r="L25" t="str">
        <f t="shared" si="0"/>
        <v/>
      </c>
      <c r="M25" s="28" t="str">
        <f t="shared" si="1"/>
        <v/>
      </c>
      <c r="N25"/>
      <c r="O25"/>
      <c r="P25"/>
      <c r="Q25"/>
      <c r="R25"/>
      <c r="S25"/>
    </row>
    <row r="26" spans="1:19" s="24" customFormat="1" ht="15" customHeight="1">
      <c r="A26"/>
      <c r="B26"/>
      <c r="C26"/>
      <c r="D26"/>
      <c r="E26"/>
      <c r="F26"/>
      <c r="G26"/>
      <c r="H26"/>
      <c r="I26"/>
      <c r="J26" s="162"/>
      <c r="K26" s="163"/>
      <c r="L26" t="str">
        <f t="shared" si="0"/>
        <v/>
      </c>
      <c r="M26" s="28" t="str">
        <f t="shared" si="1"/>
        <v/>
      </c>
      <c r="N26"/>
      <c r="O26"/>
      <c r="P26"/>
      <c r="Q26"/>
      <c r="R26"/>
      <c r="S26"/>
    </row>
    <row r="27" spans="1:19" s="24" customFormat="1" ht="15" customHeight="1">
      <c r="A27"/>
      <c r="B27"/>
      <c r="C27"/>
      <c r="D27"/>
      <c r="E27"/>
      <c r="F27"/>
      <c r="G27"/>
      <c r="H27"/>
      <c r="I27"/>
      <c r="J27" s="162"/>
      <c r="K27" s="163"/>
      <c r="L27" t="str">
        <f t="shared" si="0"/>
        <v/>
      </c>
      <c r="M27" s="28" t="str">
        <f t="shared" si="1"/>
        <v/>
      </c>
      <c r="N27"/>
      <c r="O27"/>
      <c r="P27"/>
      <c r="Q27"/>
      <c r="R27"/>
      <c r="S27"/>
    </row>
    <row r="28" spans="1:19" s="24" customFormat="1" ht="15" customHeight="1">
      <c r="A28"/>
      <c r="B28"/>
      <c r="C28"/>
      <c r="D28"/>
      <c r="E28"/>
      <c r="F28"/>
      <c r="G28"/>
      <c r="H28"/>
      <c r="I28"/>
      <c r="J28" s="162"/>
      <c r="K28" s="163"/>
      <c r="L28" t="str">
        <f t="shared" si="0"/>
        <v/>
      </c>
      <c r="M28" s="28" t="str">
        <f t="shared" si="1"/>
        <v/>
      </c>
      <c r="N28"/>
      <c r="O28"/>
      <c r="P28"/>
      <c r="Q28"/>
      <c r="R28"/>
      <c r="S28"/>
    </row>
    <row r="29" spans="1:19" s="24" customFormat="1" ht="15" customHeight="1">
      <c r="A29"/>
      <c r="B29"/>
      <c r="C29"/>
      <c r="D29"/>
      <c r="E29"/>
      <c r="F29"/>
      <c r="G29"/>
      <c r="H29"/>
      <c r="I29"/>
      <c r="J29" s="162"/>
      <c r="K29" s="163"/>
      <c r="L29" t="str">
        <f t="shared" si="0"/>
        <v/>
      </c>
      <c r="M29" s="28" t="str">
        <f t="shared" si="1"/>
        <v/>
      </c>
      <c r="N29"/>
      <c r="O29"/>
      <c r="P29"/>
      <c r="Q29"/>
      <c r="R29"/>
      <c r="S29"/>
    </row>
    <row r="30" spans="1:19" s="24" customFormat="1" ht="15" customHeight="1">
      <c r="A30"/>
      <c r="B30"/>
      <c r="C30"/>
      <c r="D30"/>
      <c r="E30"/>
      <c r="F30"/>
      <c r="G30"/>
      <c r="H30"/>
      <c r="I30"/>
      <c r="J30" s="162"/>
      <c r="K30" s="163"/>
      <c r="L30" t="str">
        <f t="shared" si="0"/>
        <v/>
      </c>
      <c r="M30" s="28" t="str">
        <f t="shared" si="1"/>
        <v/>
      </c>
      <c r="N30"/>
      <c r="O30"/>
      <c r="P30"/>
      <c r="Q30"/>
      <c r="R30"/>
      <c r="S30"/>
    </row>
    <row r="31" spans="1:19" s="24" customFormat="1" ht="15" customHeight="1">
      <c r="A31"/>
      <c r="B31"/>
      <c r="C31"/>
      <c r="D31"/>
      <c r="E31"/>
      <c r="F31"/>
      <c r="G31"/>
      <c r="H31"/>
      <c r="I31"/>
      <c r="J31" s="162"/>
      <c r="K31" s="163"/>
      <c r="L31" t="str">
        <f t="shared" si="0"/>
        <v/>
      </c>
      <c r="M31" s="28" t="str">
        <f t="shared" si="1"/>
        <v/>
      </c>
      <c r="N31"/>
      <c r="O31"/>
      <c r="P31"/>
      <c r="Q31"/>
      <c r="R31"/>
      <c r="S31"/>
    </row>
    <row r="32" spans="1:19" s="24" customFormat="1" ht="15" customHeight="1">
      <c r="A32"/>
      <c r="B32"/>
      <c r="C32"/>
      <c r="D32"/>
      <c r="E32"/>
      <c r="F32"/>
      <c r="G32"/>
      <c r="H32"/>
      <c r="I32"/>
      <c r="J32" s="162"/>
      <c r="K32" s="163"/>
      <c r="L32" t="str">
        <f t="shared" si="0"/>
        <v/>
      </c>
      <c r="M32" s="28" t="str">
        <f t="shared" si="1"/>
        <v/>
      </c>
      <c r="N32"/>
      <c r="O32"/>
      <c r="P32"/>
      <c r="Q32"/>
      <c r="R32"/>
      <c r="S32"/>
    </row>
    <row r="33" spans="1:19" s="24" customFormat="1" ht="15" customHeight="1">
      <c r="A33"/>
      <c r="B33"/>
      <c r="C33"/>
      <c r="D33"/>
      <c r="E33"/>
      <c r="F33"/>
      <c r="G33"/>
      <c r="H33"/>
      <c r="I33"/>
      <c r="J33" s="162"/>
      <c r="K33" s="163"/>
      <c r="L33" t="str">
        <f t="shared" si="0"/>
        <v/>
      </c>
      <c r="M33" s="28" t="str">
        <f t="shared" si="1"/>
        <v/>
      </c>
      <c r="N33"/>
      <c r="O33"/>
      <c r="P33"/>
      <c r="Q33"/>
      <c r="R33"/>
      <c r="S33"/>
    </row>
    <row r="34" spans="1:19" s="24" customFormat="1" ht="15" customHeight="1">
      <c r="A34"/>
      <c r="B34"/>
      <c r="C34"/>
      <c r="D34"/>
      <c r="E34"/>
      <c r="F34"/>
      <c r="G34"/>
      <c r="H34"/>
      <c r="I34"/>
      <c r="J34" s="162"/>
      <c r="K34" s="163"/>
      <c r="L34" t="str">
        <f t="shared" si="0"/>
        <v/>
      </c>
      <c r="M34" s="28" t="str">
        <f t="shared" si="1"/>
        <v/>
      </c>
      <c r="N34"/>
      <c r="O34"/>
      <c r="P34"/>
      <c r="Q34"/>
      <c r="R34"/>
      <c r="S34"/>
    </row>
    <row r="35" spans="1:19" s="24" customFormat="1" ht="15" customHeight="1">
      <c r="A35"/>
      <c r="B35"/>
      <c r="C35"/>
      <c r="D35"/>
      <c r="E35"/>
      <c r="F35"/>
      <c r="G35"/>
      <c r="H35"/>
      <c r="I35"/>
      <c r="J35" s="162"/>
      <c r="K35" s="163"/>
      <c r="L35" t="str">
        <f t="shared" si="0"/>
        <v/>
      </c>
      <c r="M35" s="28" t="str">
        <f t="shared" si="1"/>
        <v/>
      </c>
      <c r="N35"/>
      <c r="O35"/>
      <c r="P35"/>
      <c r="Q35"/>
      <c r="R35"/>
      <c r="S35"/>
    </row>
    <row r="36" spans="1:19" s="24" customFormat="1" ht="15" customHeight="1">
      <c r="A36"/>
      <c r="B36"/>
      <c r="C36"/>
      <c r="D36"/>
      <c r="E36"/>
      <c r="F36"/>
      <c r="G36"/>
      <c r="H36"/>
      <c r="I36"/>
      <c r="J36" s="162"/>
      <c r="K36" s="163"/>
      <c r="L36" t="str">
        <f t="shared" si="0"/>
        <v/>
      </c>
      <c r="M36" s="28" t="str">
        <f t="shared" si="1"/>
        <v/>
      </c>
      <c r="N36"/>
      <c r="O36"/>
      <c r="P36"/>
      <c r="Q36"/>
      <c r="R36"/>
      <c r="S36"/>
    </row>
    <row r="37" spans="1:19" s="24" customFormat="1" ht="15" customHeight="1">
      <c r="A37"/>
      <c r="B37"/>
      <c r="C37"/>
      <c r="D37"/>
      <c r="E37"/>
      <c r="F37"/>
      <c r="G37"/>
      <c r="H37"/>
      <c r="I37"/>
      <c r="J37" s="162"/>
      <c r="K37" s="163"/>
      <c r="L37" t="str">
        <f t="shared" si="0"/>
        <v/>
      </c>
      <c r="M37" s="28" t="str">
        <f t="shared" si="1"/>
        <v/>
      </c>
      <c r="N37"/>
      <c r="O37"/>
      <c r="P37"/>
      <c r="Q37"/>
      <c r="R37"/>
      <c r="S37"/>
    </row>
    <row r="38" spans="1:19" s="24" customFormat="1" ht="15" customHeight="1">
      <c r="A38"/>
      <c r="B38"/>
      <c r="C38"/>
      <c r="D38"/>
      <c r="E38"/>
      <c r="F38"/>
      <c r="G38"/>
      <c r="H38"/>
      <c r="I38"/>
      <c r="J38" s="162"/>
      <c r="K38" s="163"/>
      <c r="L38" t="str">
        <f t="shared" si="0"/>
        <v/>
      </c>
      <c r="M38" s="28" t="str">
        <f t="shared" si="1"/>
        <v/>
      </c>
      <c r="N38"/>
      <c r="O38"/>
      <c r="P38"/>
      <c r="Q38"/>
      <c r="R38"/>
      <c r="S38"/>
    </row>
    <row r="39" spans="1:19" s="24" customFormat="1" ht="15" customHeight="1">
      <c r="A39"/>
      <c r="B39"/>
      <c r="C39"/>
      <c r="D39"/>
      <c r="E39"/>
      <c r="F39"/>
      <c r="G39"/>
      <c r="H39"/>
      <c r="I39"/>
      <c r="J39" s="162"/>
      <c r="K39" s="163"/>
      <c r="L39" t="str">
        <f t="shared" si="0"/>
        <v/>
      </c>
      <c r="M39" s="28" t="str">
        <f t="shared" si="1"/>
        <v/>
      </c>
      <c r="N39"/>
      <c r="O39"/>
      <c r="P39"/>
      <c r="Q39"/>
      <c r="R39"/>
      <c r="S39"/>
    </row>
    <row r="40" spans="1:19" s="24" customFormat="1" ht="15" customHeight="1">
      <c r="A40"/>
      <c r="B40"/>
      <c r="C40"/>
      <c r="D40"/>
      <c r="E40"/>
      <c r="F40"/>
      <c r="G40"/>
      <c r="H40"/>
      <c r="I40"/>
      <c r="J40" s="162"/>
      <c r="K40" s="163"/>
      <c r="L40" t="str">
        <f t="shared" si="0"/>
        <v/>
      </c>
      <c r="M40" s="28" t="str">
        <f t="shared" si="1"/>
        <v/>
      </c>
      <c r="N40"/>
      <c r="O40"/>
      <c r="P40"/>
      <c r="Q40"/>
      <c r="R40"/>
      <c r="S40"/>
    </row>
    <row r="41" spans="1:19">
      <c r="K41" s="32" t="s">
        <v>117</v>
      </c>
      <c r="L41">
        <f>COUNTIF(L4:L40,TRUE)</f>
        <v>0</v>
      </c>
      <c r="M41" s="49">
        <f>COUNTIF(M4:M40,"1")</f>
        <v>0</v>
      </c>
      <c r="N41" s="18" t="s">
        <v>119</v>
      </c>
      <c r="O41" t="s">
        <v>220</v>
      </c>
    </row>
    <row r="42" spans="1:19">
      <c r="B42" s="32" t="s">
        <v>212</v>
      </c>
      <c r="C42" s="16"/>
      <c r="K42" s="32" t="s">
        <v>116</v>
      </c>
      <c r="L42">
        <f>COUNTIF(L4:L40,FALSE)</f>
        <v>0</v>
      </c>
      <c r="M42" s="49">
        <f>COUNTIF(M4:M40,"A")</f>
        <v>0</v>
      </c>
      <c r="N42" s="18" t="s">
        <v>118</v>
      </c>
      <c r="O42" t="s">
        <v>203</v>
      </c>
    </row>
    <row r="43" spans="1:19">
      <c r="K43" s="32" t="s">
        <v>115</v>
      </c>
      <c r="L43" s="29" t="e">
        <f>L41/L44</f>
        <v>#DIV/0!</v>
      </c>
      <c r="M43" s="33"/>
    </row>
    <row r="44" spans="1:19">
      <c r="K44" s="32" t="s">
        <v>114</v>
      </c>
      <c r="L44">
        <f>L42+L41</f>
        <v>0</v>
      </c>
      <c r="M44" s="33"/>
    </row>
    <row r="45" spans="1:19">
      <c r="K45" s="32" t="s">
        <v>113</v>
      </c>
      <c r="L45">
        <f>COUNT(A4:A40)</f>
        <v>0</v>
      </c>
    </row>
    <row r="47" spans="1:19">
      <c r="I47" s="31" t="s">
        <v>201</v>
      </c>
      <c r="K47" s="31" t="s">
        <v>117</v>
      </c>
      <c r="L47" s="30"/>
      <c r="M47" s="30"/>
      <c r="N47" s="30" t="s">
        <v>119</v>
      </c>
    </row>
    <row r="48" spans="1:19">
      <c r="I48" s="161" t="s">
        <v>9</v>
      </c>
      <c r="J48" s="41"/>
      <c r="K48" s="31" t="s">
        <v>116</v>
      </c>
      <c r="L48" s="30"/>
      <c r="M48" s="30"/>
      <c r="N48" s="30" t="s">
        <v>118</v>
      </c>
    </row>
    <row r="49" spans="9:14">
      <c r="I49"/>
      <c r="J49" s="41"/>
      <c r="K49" s="31" t="s">
        <v>115</v>
      </c>
      <c r="L49" s="30"/>
      <c r="M49" s="30"/>
      <c r="N49" s="30"/>
    </row>
    <row r="50" spans="9:14">
      <c r="I50"/>
      <c r="J50" s="41"/>
      <c r="K50" s="31" t="s">
        <v>114</v>
      </c>
      <c r="L50" s="30"/>
      <c r="M50" s="30"/>
      <c r="N50" s="30"/>
    </row>
    <row r="51" spans="9:14">
      <c r="I51"/>
      <c r="J51" s="41"/>
      <c r="K51" s="31" t="s">
        <v>113</v>
      </c>
      <c r="L51" s="30"/>
      <c r="M51" s="30"/>
      <c r="N51" s="30"/>
    </row>
  </sheetData>
  <mergeCells count="5">
    <mergeCell ref="K1:K2"/>
    <mergeCell ref="L1:L3"/>
    <mergeCell ref="M1:M3"/>
    <mergeCell ref="N2:O2"/>
    <mergeCell ref="J1:J2"/>
  </mergeCells>
  <conditionalFormatting sqref="L4:M40">
    <cfRule type="cellIs" dxfId="7" priority="1" operator="equal">
      <formula>"DISCUSS"</formula>
    </cfRule>
    <cfRule type="cellIs" dxfId="6" priority="2" operator="equal">
      <formula>FALSE</formula>
    </cfRule>
  </conditionalFormatting>
  <pageMargins left="0.75" right="0.75" top="1" bottom="1" header="0.5" footer="0.5"/>
  <pageSetup orientation="portrait" horizontalDpi="4294967292" verticalDpi="4294967292"/>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CCBE-678E-0E4C-A4EF-0DBED6C3453B}">
  <dimension ref="A1:M3"/>
  <sheetViews>
    <sheetView workbookViewId="0">
      <selection activeCell="A2" sqref="A2"/>
    </sheetView>
  </sheetViews>
  <sheetFormatPr baseColWidth="10" defaultColWidth="11" defaultRowHeight="16"/>
  <cols>
    <col min="1" max="1" width="4.1640625" bestFit="1" customWidth="1"/>
    <col min="2" max="2" width="29.5" bestFit="1" customWidth="1"/>
    <col min="3" max="3" width="5.1640625" bestFit="1" customWidth="1"/>
    <col min="4" max="4" width="48.6640625" customWidth="1"/>
    <col min="5" max="5" width="18.6640625" customWidth="1"/>
    <col min="6" max="6" width="7.5" bestFit="1" customWidth="1"/>
    <col min="7" max="7" width="5.33203125" bestFit="1" customWidth="1"/>
    <col min="8" max="8" width="9.33203125" customWidth="1"/>
    <col min="9" max="9" width="9" customWidth="1"/>
    <col min="10" max="10" width="42" customWidth="1"/>
    <col min="11" max="11" width="2.1640625" customWidth="1"/>
    <col min="12" max="12" width="11.5" bestFit="1" customWidth="1"/>
    <col min="13" max="13" width="6" customWidth="1"/>
  </cols>
  <sheetData>
    <row r="1" spans="1:13">
      <c r="A1" s="183" t="s">
        <v>123</v>
      </c>
      <c r="B1" s="184" t="s">
        <v>138</v>
      </c>
      <c r="C1" s="184" t="s">
        <v>127</v>
      </c>
      <c r="D1" s="184" t="s">
        <v>122</v>
      </c>
      <c r="E1" s="184" t="s">
        <v>98</v>
      </c>
      <c r="F1" s="184" t="s">
        <v>137</v>
      </c>
      <c r="G1" s="184" t="s">
        <v>136</v>
      </c>
      <c r="H1" s="184" t="s">
        <v>135</v>
      </c>
      <c r="I1" s="184" t="s">
        <v>206</v>
      </c>
      <c r="J1" s="184" t="s">
        <v>134</v>
      </c>
      <c r="L1" s="185" t="s">
        <v>221</v>
      </c>
      <c r="M1">
        <f>COUNT(A:A)</f>
        <v>0</v>
      </c>
    </row>
    <row r="3" spans="1:13">
      <c r="B3" t="s">
        <v>233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Notes</vt:lpstr>
      <vt:lpstr>Kappa</vt:lpstr>
      <vt:lpstr>University Library QuickSearch</vt:lpstr>
      <vt:lpstr>Titles &amp; Abstracts</vt:lpstr>
      <vt:lpstr>Read in Full</vt:lpstr>
      <vt:lpstr>Ancestral Titles</vt:lpstr>
      <vt:lpstr>Ancestral Abstracts</vt:lpstr>
      <vt:lpstr>Ancestral Read in Full</vt:lpstr>
      <vt:lpstr>"A" Articles</vt:lpstr>
      <vt:lpstr>Search Results</vt:lpstr>
      <vt:lpstr>Expert Nomination</vt:lpstr>
      <vt:lpstr>Inclusion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Royer</dc:creator>
  <cp:lastModifiedBy>Royer</cp:lastModifiedBy>
  <dcterms:created xsi:type="dcterms:W3CDTF">2018-04-29T19:42:14Z</dcterms:created>
  <dcterms:modified xsi:type="dcterms:W3CDTF">2018-05-12T21:36:19Z</dcterms:modified>
</cp:coreProperties>
</file>